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20115" windowHeight="7185"/>
  </bookViews>
  <sheets>
    <sheet name="Ene-Mzo 2019 4537" sheetId="5" r:id="rId1"/>
  </sheets>
  <externalReferences>
    <externalReference r:id="rId2"/>
  </externalReferences>
  <definedNames>
    <definedName name="_xlnm.Database">[1]Hoja1!$A$1:$E$565</definedName>
  </definedNames>
  <calcPr calcId="145621"/>
</workbook>
</file>

<file path=xl/calcChain.xml><?xml version="1.0" encoding="utf-8"?>
<calcChain xmlns="http://schemas.openxmlformats.org/spreadsheetml/2006/main">
  <c r="F63" i="5" l="1"/>
  <c r="F10" i="5" l="1"/>
  <c r="F62" i="5"/>
  <c r="G50" i="5" l="1"/>
  <c r="G35" i="5"/>
  <c r="F9" i="5"/>
  <c r="F61" i="5" l="1"/>
  <c r="G61" i="5"/>
  <c r="F59" i="5"/>
  <c r="F58" i="5"/>
  <c r="G56" i="5"/>
  <c r="G55" i="5"/>
  <c r="G54" i="5"/>
  <c r="G53" i="5"/>
  <c r="G52" i="5"/>
  <c r="G51" i="5"/>
  <c r="G49" i="5"/>
  <c r="G48" i="5"/>
  <c r="G47" i="5"/>
  <c r="G46" i="5"/>
  <c r="F45" i="5"/>
  <c r="G44" i="5"/>
  <c r="G43" i="5"/>
  <c r="G42" i="5"/>
  <c r="G41" i="5"/>
  <c r="G40" i="5"/>
  <c r="G39" i="5"/>
  <c r="G38" i="5"/>
  <c r="G37" i="5"/>
  <c r="G36" i="5"/>
  <c r="G34" i="5"/>
  <c r="G33" i="5"/>
  <c r="F32" i="5"/>
  <c r="G31" i="5"/>
  <c r="G30" i="5"/>
  <c r="G29" i="5"/>
  <c r="G28" i="5"/>
  <c r="G27" i="5"/>
  <c r="G26" i="5"/>
  <c r="G25" i="5"/>
  <c r="G24" i="5"/>
  <c r="G23" i="5"/>
  <c r="G22" i="5"/>
  <c r="G21" i="5"/>
  <c r="G20" i="5"/>
  <c r="F19" i="5"/>
  <c r="G58" i="5" l="1"/>
  <c r="G59" i="5"/>
  <c r="F57" i="5"/>
  <c r="F18" i="5" s="1"/>
  <c r="F65" i="5" s="1"/>
  <c r="G60" i="5"/>
  <c r="E57" i="5"/>
  <c r="E19" i="5"/>
  <c r="G19" i="5" s="1"/>
  <c r="E32" i="5"/>
  <c r="G32" i="5" s="1"/>
  <c r="E45" i="5"/>
  <c r="G45" i="5" s="1"/>
  <c r="H50" i="5" l="1"/>
  <c r="J67" i="5"/>
  <c r="G57" i="5"/>
  <c r="H26" i="5"/>
  <c r="H35" i="5"/>
  <c r="H33" i="5"/>
  <c r="H23" i="5"/>
  <c r="H51" i="5"/>
  <c r="H54" i="5"/>
  <c r="H48" i="5"/>
  <c r="H65" i="5"/>
  <c r="H22" i="5"/>
  <c r="H42" i="5"/>
  <c r="H40" i="5"/>
  <c r="H28" i="5"/>
  <c r="H55" i="5"/>
  <c r="H59" i="5"/>
  <c r="H24" i="5"/>
  <c r="H20" i="5"/>
  <c r="H34" i="5"/>
  <c r="H53" i="5"/>
  <c r="H47" i="5"/>
  <c r="H27" i="5"/>
  <c r="H44" i="5"/>
  <c r="H60" i="5"/>
  <c r="H32" i="5"/>
  <c r="H18" i="5"/>
  <c r="H30" i="5"/>
  <c r="H39" i="5"/>
  <c r="H31" i="5"/>
  <c r="H52" i="5"/>
  <c r="H37" i="5"/>
  <c r="F11" i="5"/>
  <c r="F12" i="5" s="1"/>
  <c r="F14" i="5" s="1"/>
  <c r="H29" i="5"/>
  <c r="H45" i="5"/>
  <c r="H57" i="5"/>
  <c r="H61" i="5"/>
  <c r="H19" i="5"/>
  <c r="H41" i="5"/>
  <c r="H25" i="5"/>
  <c r="H43" i="5"/>
  <c r="H38" i="5"/>
  <c r="H56" i="5"/>
  <c r="H46" i="5"/>
  <c r="H21" i="5"/>
  <c r="H36" i="5"/>
  <c r="H49" i="5"/>
  <c r="H58" i="5"/>
  <c r="E18" i="5"/>
  <c r="E65" i="5" l="1"/>
  <c r="G65" i="5" s="1"/>
  <c r="G18" i="5"/>
</calcChain>
</file>

<file path=xl/sharedStrings.xml><?xml version="1.0" encoding="utf-8"?>
<sst xmlns="http://schemas.openxmlformats.org/spreadsheetml/2006/main" count="118" uniqueCount="117">
  <si>
    <t>DESGLOSE DE GASTOS EFECTUADOS CON RECURSOS DEL</t>
  </si>
  <si>
    <t>Y DE LAS DEMARCACIONES TERRITORIALES DEL DISTRITO FEDERAL</t>
  </si>
  <si>
    <t>Municipio  de: Santa Ana, Sonora.</t>
  </si>
  <si>
    <t xml:space="preserve">                    Ingresos por Ejercer</t>
  </si>
  <si>
    <t xml:space="preserve">                   Importe a Justificar</t>
  </si>
  <si>
    <t>Dep/</t>
  </si>
  <si>
    <t>Descripcion del Gasto</t>
  </si>
  <si>
    <t xml:space="preserve">Presupuesto </t>
  </si>
  <si>
    <t>Variacion</t>
  </si>
  <si>
    <t>% Por</t>
  </si>
  <si>
    <t>Clave</t>
  </si>
  <si>
    <t>al Periodo</t>
  </si>
  <si>
    <t>Rubro</t>
  </si>
  <si>
    <t>SEGURIDAD PUBLICA</t>
  </si>
  <si>
    <t>Sueldos</t>
  </si>
  <si>
    <t>Remuneraciones Diversas</t>
  </si>
  <si>
    <t>Sueldo Base al Personal Eventual</t>
  </si>
  <si>
    <t>Prima Vacacional</t>
  </si>
  <si>
    <t>Gratificación de Fin de Año</t>
  </si>
  <si>
    <t>Remuneraciones por Horas Extraordinarias</t>
  </si>
  <si>
    <t>Estimulos al Personal de Confianza</t>
  </si>
  <si>
    <t>Bono de Productividad</t>
  </si>
  <si>
    <t>Bono por Despensa</t>
  </si>
  <si>
    <t>Otras Prestaciones</t>
  </si>
  <si>
    <t>Estimulos al Personal</t>
  </si>
  <si>
    <t>Combustibles</t>
  </si>
  <si>
    <t>Lubricantes y Aditivos</t>
  </si>
  <si>
    <t>Vestuarios y Uniformes</t>
  </si>
  <si>
    <t>TOTAL</t>
  </si>
  <si>
    <t>Declaramos bajo protesta de decir verdad que los estados financieros y sus notas son razonablemente correctos y son propiedad del emisor</t>
  </si>
  <si>
    <t xml:space="preserve">          __________________________________</t>
  </si>
  <si>
    <t xml:space="preserve">            ____________________________________</t>
  </si>
  <si>
    <t xml:space="preserve">            ARQ. Javier Francisco Moreno Davila</t>
  </si>
  <si>
    <t xml:space="preserve">               C. P.  Luis Vea Machado</t>
  </si>
  <si>
    <t xml:space="preserve">                       Presidente Municipal</t>
  </si>
  <si>
    <t xml:space="preserve">                           Tesorero Municipal</t>
  </si>
  <si>
    <t>8270-251-02-108-26101-1</t>
  </si>
  <si>
    <t>8270-251-01-108-11301-1</t>
  </si>
  <si>
    <t>8270-251-01-108-11303-1</t>
  </si>
  <si>
    <t>8270-251-01-108-12201-1</t>
  </si>
  <si>
    <t>8270-251-01-108-13201-1</t>
  </si>
  <si>
    <t>8270-251-01-108-13202-1</t>
  </si>
  <si>
    <t>8270-251-01-108-13403-1</t>
  </si>
  <si>
    <t>8270-251-01-108-13404-1</t>
  </si>
  <si>
    <t>8270-251-01-108-15409-1</t>
  </si>
  <si>
    <t>8270-251-01-108-15901-1</t>
  </si>
  <si>
    <t>8270-251-01-108-17102-1</t>
  </si>
  <si>
    <t>Mat. Utiles y eqpo menores oficina</t>
  </si>
  <si>
    <t>8270-251-02-108-21101-1</t>
  </si>
  <si>
    <t>8270-251-02-108-21201-1</t>
  </si>
  <si>
    <t>8270-251-02-108-22102-1</t>
  </si>
  <si>
    <t>Materiales y utiles de Impresión y reproduccion</t>
  </si>
  <si>
    <t>Alim de personas en proceso de readaptacion</t>
  </si>
  <si>
    <t>8270-251-02-108-25301-1</t>
  </si>
  <si>
    <t>Medicinas y productos farmaceuticos</t>
  </si>
  <si>
    <t>8270-251-02-108-26102-1</t>
  </si>
  <si>
    <t>8270-251-02-108-27101-1</t>
  </si>
  <si>
    <t>8270-251-02-108-27201-1</t>
  </si>
  <si>
    <t>Prendas de seguridad y proteccion personal</t>
  </si>
  <si>
    <t>8270-251-02-108-28201-1</t>
  </si>
  <si>
    <t>Material de Seguridad Publica</t>
  </si>
  <si>
    <t>8270-251-03-108-31104-1</t>
  </si>
  <si>
    <t>Servicio Alumbrado Publico</t>
  </si>
  <si>
    <t>8270-251-03-108-31401-1</t>
  </si>
  <si>
    <t>Telefonia tradicional</t>
  </si>
  <si>
    <t>8270-251-03-108-31501-1</t>
  </si>
  <si>
    <t>Telefonia celular</t>
  </si>
  <si>
    <t>8270-251-03-108-33101-1</t>
  </si>
  <si>
    <t>Servicios legales, de contabilidad, auditorias y relacionados</t>
  </si>
  <si>
    <t>8270-251-03-108-34401-1</t>
  </si>
  <si>
    <t>Seguros de responsabilidad patrimonial y finanzas</t>
  </si>
  <si>
    <t>8270-251-03-108-35101-1</t>
  </si>
  <si>
    <t>Mantenimiento y conservacion de inmuebles</t>
  </si>
  <si>
    <t>8270-251-03-108-35201-1</t>
  </si>
  <si>
    <t>Mantenimiento y conservacion de Mob y equipo</t>
  </si>
  <si>
    <t>8270-251-03-108-35501-1</t>
  </si>
  <si>
    <t>Mantenimiento y conservcion Eqpo Transporte</t>
  </si>
  <si>
    <t>8270-251-03-108-37501-1</t>
  </si>
  <si>
    <t>Viaticos en el Pais</t>
  </si>
  <si>
    <t>Otros Equipos de Transporte</t>
  </si>
  <si>
    <t>Sistemas de Aire acond. Refrigueracion y calefac.</t>
  </si>
  <si>
    <t>SERVICIOS PERSONALES</t>
  </si>
  <si>
    <t>MATERIALES Y SUMINISTROS</t>
  </si>
  <si>
    <t>SERVICIOS GENERALES</t>
  </si>
  <si>
    <t>BIENES MUEBLES E INMUEBLES</t>
  </si>
  <si>
    <t>8270-251-05-108-51101-2</t>
  </si>
  <si>
    <t>8270-251-05-108-51501-2</t>
  </si>
  <si>
    <t>8270-251-05-108-54901-2</t>
  </si>
  <si>
    <t>8270-251-05-108-56401-2</t>
  </si>
  <si>
    <t>Servicios financieros y bancarios</t>
  </si>
  <si>
    <t>8270-251-01-110-15202-1</t>
  </si>
  <si>
    <t>Pago de liquidaciones</t>
  </si>
  <si>
    <t>8270-251-02-108-22106-1</t>
  </si>
  <si>
    <t>Adquisicion de agua potable</t>
  </si>
  <si>
    <t>8270-251-02-108-22101-1</t>
  </si>
  <si>
    <t>Productos Alimenticios en las instalaciones</t>
  </si>
  <si>
    <t>8270-251-03-108-38201-1</t>
  </si>
  <si>
    <t>Gastos de orden social y cultural</t>
  </si>
  <si>
    <t>Muebles de oficina y estanteria</t>
  </si>
  <si>
    <t>Equipo de computo y tecnologias de la informacion</t>
  </si>
  <si>
    <t>FONDO DE FORTALECIMIENTO MUNICIPAL 2019</t>
  </si>
  <si>
    <t>Periodo: 01 Enero al 31 de Marzo 2019</t>
  </si>
  <si>
    <r>
      <t xml:space="preserve">CONCILIACION DEL SALDO DE LA CUENTA </t>
    </r>
    <r>
      <rPr>
        <u/>
        <sz val="10"/>
        <rFont val="Tahoma"/>
        <family val="2"/>
      </rPr>
      <t>1052584537</t>
    </r>
    <r>
      <rPr>
        <sz val="10"/>
        <rFont val="Tahoma"/>
        <family val="2"/>
      </rPr>
      <t xml:space="preserve"> DEL BANCO DE BANORTE</t>
    </r>
  </si>
  <si>
    <t>Saldo conciliado en bancos al inicio del ejercicio 01/01/2019</t>
  </si>
  <si>
    <t>Mas: Ingresos recibidos del 01 de Enero al 31 de Marzo 2019</t>
  </si>
  <si>
    <t>Mas: Otros depositos al 31 de Marzo Intereses y Abono de OOMAPASSA</t>
  </si>
  <si>
    <t>Menos: Gastos efectuados del 01 de Enero al 31 de Marzo 2019</t>
  </si>
  <si>
    <t>Menos: Saldos en Bancos al 31 Marzo 2019. Según Libros</t>
  </si>
  <si>
    <t>8270-251-02-108-21601-1</t>
  </si>
  <si>
    <t>Material de Limpieza</t>
  </si>
  <si>
    <t>8270-251-03-108-34101-1</t>
  </si>
  <si>
    <t>OOMAPASSA ( CONAGUA )</t>
  </si>
  <si>
    <t>1123-1-009</t>
  </si>
  <si>
    <t>Descuentos Via praticipacion Ene-Mzo 19</t>
  </si>
  <si>
    <t>Importe</t>
  </si>
  <si>
    <t>Devengado</t>
  </si>
  <si>
    <t>ANEXO 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</si>
</sst>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3" x14ac:knownFonts="1">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u/>
      <sz val="10"/>
      <name val="Tahoma"/>
      <family val="2"/>
    </font>
    <font>
      <sz val="12"/>
      <name val="Tahoma"/>
      <family val="2"/>
    </font>
    <font>
      <sz val="10"/>
      <color indexed="8"/>
      <name val="Tahoma"/>
      <family val="2"/>
    </font>
    <font>
      <sz val="8"/>
      <name val="Arial"/>
      <family val="2"/>
    </font>
    <font>
      <sz val="11"/>
      <color indexed="8"/>
      <name val="Calibri"/>
      <family val="2"/>
    </font>
    <font>
      <sz val="10"/>
      <name val="Arial"/>
      <family val="2"/>
    </font>
    <font>
      <b/>
      <sz val="10"/>
      <color indexed="8"/>
      <name val="Tahoma"/>
      <family val="2"/>
    </font>
    <font>
      <sz val="9"/>
      <name val="Tahoma"/>
      <family val="2"/>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6">
    <xf numFmtId="0" fontId="0"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0"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7">
    <xf numFmtId="0" fontId="0" fillId="0" borderId="0" xfId="0"/>
    <xf numFmtId="0" fontId="4" fillId="0" borderId="0" xfId="1" applyFont="1"/>
    <xf numFmtId="4" fontId="4" fillId="0" borderId="0" xfId="1" applyNumberFormat="1" applyFont="1" applyFill="1"/>
    <xf numFmtId="4" fontId="4" fillId="0" borderId="0" xfId="1" applyNumberFormat="1" applyFont="1"/>
    <xf numFmtId="4" fontId="3" fillId="0" borderId="0" xfId="1" applyNumberFormat="1" applyFont="1" applyAlignment="1">
      <alignment horizontal="right"/>
    </xf>
    <xf numFmtId="0" fontId="3" fillId="0" borderId="0" xfId="1" applyFont="1"/>
    <xf numFmtId="4" fontId="3" fillId="0" borderId="0" xfId="1" applyNumberFormat="1" applyFont="1" applyFill="1"/>
    <xf numFmtId="4" fontId="4" fillId="0" borderId="0" xfId="2" applyNumberFormat="1" applyFont="1" applyFill="1"/>
    <xf numFmtId="0" fontId="6" fillId="0" borderId="1" xfId="1" applyFont="1" applyBorder="1" applyAlignment="1">
      <alignment horizontal="center"/>
    </xf>
    <xf numFmtId="0" fontId="6" fillId="0" borderId="2" xfId="1" applyFont="1" applyBorder="1" applyAlignment="1">
      <alignment horizontal="center"/>
    </xf>
    <xf numFmtId="4" fontId="6" fillId="0" borderId="2" xfId="1" applyNumberFormat="1" applyFont="1" applyFill="1" applyBorder="1" applyAlignment="1">
      <alignment horizontal="center"/>
    </xf>
    <xf numFmtId="4" fontId="6" fillId="0" borderId="2" xfId="1" applyNumberFormat="1" applyFont="1" applyBorder="1" applyAlignment="1">
      <alignment horizontal="center"/>
    </xf>
    <xf numFmtId="0" fontId="4" fillId="0" borderId="3" xfId="1" applyFont="1" applyBorder="1" applyAlignment="1">
      <alignment horizontal="center"/>
    </xf>
    <xf numFmtId="0" fontId="6" fillId="0" borderId="4" xfId="1" applyFont="1" applyBorder="1" applyAlignment="1">
      <alignment horizontal="center"/>
    </xf>
    <xf numFmtId="0" fontId="6" fillId="0" borderId="5" xfId="1" applyFont="1" applyBorder="1"/>
    <xf numFmtId="4" fontId="6" fillId="0" borderId="5" xfId="1" applyNumberFormat="1" applyFont="1" applyFill="1" applyBorder="1" applyAlignment="1">
      <alignment horizontal="center"/>
    </xf>
    <xf numFmtId="4" fontId="6" fillId="0" borderId="5" xfId="1" applyNumberFormat="1" applyFont="1" applyBorder="1" applyAlignment="1">
      <alignment horizontal="center"/>
    </xf>
    <xf numFmtId="0" fontId="4" fillId="0" borderId="6" xfId="1" applyFont="1" applyBorder="1" applyAlignment="1">
      <alignment horizontal="center"/>
    </xf>
    <xf numFmtId="0" fontId="6" fillId="0" borderId="1" xfId="1" applyFont="1" applyFill="1" applyBorder="1" applyAlignment="1">
      <alignment horizontal="center"/>
    </xf>
    <xf numFmtId="0" fontId="6" fillId="0" borderId="2" xfId="1" applyFont="1" applyFill="1" applyBorder="1"/>
    <xf numFmtId="0" fontId="4" fillId="0" borderId="3" xfId="1" applyFont="1" applyFill="1" applyBorder="1" applyAlignment="1">
      <alignment horizontal="center"/>
    </xf>
    <xf numFmtId="0" fontId="4" fillId="0" borderId="7" xfId="1" applyFont="1" applyFill="1" applyBorder="1"/>
    <xf numFmtId="0" fontId="3" fillId="0" borderId="8" xfId="1" applyFont="1" applyFill="1" applyBorder="1" applyAlignment="1">
      <alignment horizontal="center"/>
    </xf>
    <xf numFmtId="4" fontId="3" fillId="0" borderId="8" xfId="1" applyNumberFormat="1" applyFont="1" applyFill="1" applyBorder="1"/>
    <xf numFmtId="2" fontId="3" fillId="0" borderId="9" xfId="1" applyNumberFormat="1" applyFont="1" applyFill="1" applyBorder="1"/>
    <xf numFmtId="49" fontId="7" fillId="0" borderId="7"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wrapText="1"/>
    </xf>
    <xf numFmtId="4" fontId="4" fillId="0" borderId="8" xfId="2" applyNumberFormat="1" applyFont="1" applyFill="1" applyBorder="1"/>
    <xf numFmtId="4" fontId="4" fillId="0" borderId="8" xfId="1" applyNumberFormat="1" applyFont="1" applyFill="1" applyBorder="1"/>
    <xf numFmtId="0" fontId="4" fillId="0" borderId="9" xfId="1" applyFont="1" applyFill="1" applyBorder="1"/>
    <xf numFmtId="4" fontId="3" fillId="0" borderId="8" xfId="2" applyNumberFormat="1" applyFont="1" applyFill="1" applyBorder="1"/>
    <xf numFmtId="0" fontId="4" fillId="0" borderId="7" xfId="1" applyFont="1" applyFill="1" applyBorder="1" applyAlignment="1">
      <alignment horizontal="center"/>
    </xf>
    <xf numFmtId="0" fontId="4" fillId="0" borderId="8" xfId="1" applyFont="1" applyFill="1" applyBorder="1"/>
    <xf numFmtId="0" fontId="4" fillId="0" borderId="10" xfId="1" applyFont="1" applyFill="1" applyBorder="1"/>
    <xf numFmtId="0" fontId="3" fillId="0" borderId="11" xfId="1" applyFont="1" applyFill="1" applyBorder="1" applyAlignment="1">
      <alignment horizontal="right"/>
    </xf>
    <xf numFmtId="4" fontId="3" fillId="0" borderId="11" xfId="2" applyNumberFormat="1" applyFont="1" applyFill="1" applyBorder="1"/>
    <xf numFmtId="4" fontId="3" fillId="0" borderId="11" xfId="1" applyNumberFormat="1" applyFont="1" applyFill="1" applyBorder="1"/>
    <xf numFmtId="2" fontId="3" fillId="0" borderId="12" xfId="1" applyNumberFormat="1" applyFont="1" applyFill="1" applyBorder="1"/>
    <xf numFmtId="4" fontId="4" fillId="0" borderId="0" xfId="1" applyNumberFormat="1" applyFont="1" applyFill="1" applyAlignment="1"/>
    <xf numFmtId="4" fontId="4" fillId="0" borderId="0" xfId="1" applyNumberFormat="1" applyFont="1" applyAlignment="1"/>
    <xf numFmtId="4" fontId="3" fillId="0" borderId="0" xfId="1" applyNumberFormat="1" applyFont="1" applyFill="1" applyAlignment="1"/>
    <xf numFmtId="0" fontId="4" fillId="0" borderId="8" xfId="1" applyFont="1" applyFill="1" applyBorder="1" applyAlignment="1">
      <alignment horizontal="left"/>
    </xf>
    <xf numFmtId="2" fontId="4" fillId="0" borderId="9" xfId="1" applyNumberFormat="1" applyFont="1" applyFill="1" applyBorder="1"/>
    <xf numFmtId="49" fontId="11" fillId="0" borderId="8" xfId="3" applyNumberFormat="1" applyFont="1" applyFill="1" applyBorder="1" applyAlignment="1">
      <alignment horizontal="center" vertical="top" wrapText="1"/>
    </xf>
    <xf numFmtId="0" fontId="12" fillId="0" borderId="0" xfId="1" applyFont="1"/>
    <xf numFmtId="0" fontId="3" fillId="0" borderId="0" xfId="1" applyFont="1" applyAlignment="1">
      <alignment horizontal="center"/>
    </xf>
    <xf numFmtId="4" fontId="0" fillId="0" borderId="0" xfId="0" applyNumberFormat="1"/>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3"/>
    <cellStyle name="Euro 2" xfId="14"/>
    <cellStyle name="Euro 3" xfId="15"/>
    <cellStyle name="Euro 4" xfId="16"/>
    <cellStyle name="Millares 2" xfId="17"/>
    <cellStyle name="Millares 3" xfId="18"/>
    <cellStyle name="Millares 4" xfId="19"/>
    <cellStyle name="Millares 4 2" xfId="20"/>
    <cellStyle name="Moneda 2" xfId="21"/>
    <cellStyle name="Moneda 3" xfId="22"/>
    <cellStyle name="Moneda 3 2" xfId="23"/>
    <cellStyle name="Moneda_ANEXOS 4to Trim 09 3 2" xfId="2"/>
    <cellStyle name="Normal" xfId="0" builtinId="0"/>
    <cellStyle name="Normal 2" xfId="3"/>
    <cellStyle name="Normal 2 2" xfId="24"/>
    <cellStyle name="Normal 3" xfId="25"/>
    <cellStyle name="Normal 4" xfId="26"/>
    <cellStyle name="Normal 5" xfId="27"/>
    <cellStyle name="Normal 6" xfId="28"/>
    <cellStyle name="Normal 7" xfId="29"/>
    <cellStyle name="Normal_ANEXOS 4to Trim 09"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73"/>
  <sheetViews>
    <sheetView tabSelected="1" topLeftCell="A7" workbookViewId="0">
      <selection activeCell="F28" sqref="F28"/>
    </sheetView>
  </sheetViews>
  <sheetFormatPr baseColWidth="10" defaultRowHeight="15" x14ac:dyDescent="0.25"/>
  <cols>
    <col min="1" max="1" width="8.42578125" customWidth="1"/>
    <col min="3" max="3" width="31.28515625" customWidth="1"/>
    <col min="4" max="4" width="38.5703125" customWidth="1"/>
    <col min="5" max="5" width="13.85546875" customWidth="1"/>
    <col min="6" max="6" width="13.42578125" customWidth="1"/>
    <col min="7" max="7" width="13" bestFit="1" customWidth="1"/>
  </cols>
  <sheetData>
    <row r="1" spans="3:8" x14ac:dyDescent="0.25">
      <c r="C1" s="45" t="s">
        <v>0</v>
      </c>
      <c r="D1" s="45"/>
      <c r="E1" s="45"/>
      <c r="F1" s="45"/>
      <c r="G1" s="45"/>
      <c r="H1" s="1"/>
    </row>
    <row r="2" spans="3:8" x14ac:dyDescent="0.25">
      <c r="C2" s="45" t="s">
        <v>100</v>
      </c>
      <c r="D2" s="45"/>
      <c r="E2" s="45"/>
      <c r="F2" s="45"/>
      <c r="G2" s="45"/>
      <c r="H2" s="1"/>
    </row>
    <row r="3" spans="3:8" x14ac:dyDescent="0.25">
      <c r="C3" s="45" t="s">
        <v>1</v>
      </c>
      <c r="D3" s="45"/>
      <c r="E3" s="45"/>
      <c r="F3" s="45"/>
      <c r="G3" s="45"/>
      <c r="H3" s="1"/>
    </row>
    <row r="4" spans="3:8" x14ac:dyDescent="0.25">
      <c r="C4" s="1"/>
      <c r="D4" s="1"/>
      <c r="E4" s="2"/>
      <c r="F4" s="2"/>
      <c r="G4" s="3"/>
      <c r="H4" s="4" t="s">
        <v>116</v>
      </c>
    </row>
    <row r="5" spans="3:8" x14ac:dyDescent="0.25">
      <c r="C5" s="5" t="s">
        <v>2</v>
      </c>
      <c r="D5" s="1"/>
      <c r="E5" s="6" t="s">
        <v>101</v>
      </c>
      <c r="F5" s="2"/>
      <c r="G5" s="3"/>
      <c r="H5" s="1"/>
    </row>
    <row r="6" spans="3:8" x14ac:dyDescent="0.25">
      <c r="C6" s="1"/>
      <c r="D6" s="1"/>
      <c r="E6" s="2"/>
      <c r="F6" s="2"/>
      <c r="G6" s="3"/>
      <c r="H6" s="1"/>
    </row>
    <row r="7" spans="3:8" x14ac:dyDescent="0.25">
      <c r="C7" s="1" t="s">
        <v>102</v>
      </c>
      <c r="D7" s="1"/>
      <c r="E7" s="2"/>
      <c r="F7" s="2"/>
      <c r="G7" s="3"/>
      <c r="H7" s="1"/>
    </row>
    <row r="8" spans="3:8" x14ac:dyDescent="0.25">
      <c r="C8" s="1" t="s">
        <v>103</v>
      </c>
      <c r="D8" s="1"/>
      <c r="E8" s="2"/>
      <c r="F8" s="7">
        <v>0</v>
      </c>
      <c r="G8" s="7"/>
      <c r="H8" s="1"/>
    </row>
    <row r="9" spans="3:8" x14ac:dyDescent="0.25">
      <c r="C9" s="1" t="s">
        <v>104</v>
      </c>
      <c r="D9" s="1"/>
      <c r="E9" s="2"/>
      <c r="F9" s="7">
        <f>965095.67+965095.67+965095.67</f>
        <v>2895287.0100000002</v>
      </c>
      <c r="G9" s="3"/>
      <c r="H9" s="1"/>
    </row>
    <row r="10" spans="3:8" x14ac:dyDescent="0.25">
      <c r="C10" s="1" t="s">
        <v>105</v>
      </c>
      <c r="D10" s="1"/>
      <c r="E10" s="2"/>
      <c r="F10" s="7">
        <f>105603+1942.16</f>
        <v>107545.16</v>
      </c>
      <c r="G10" s="3"/>
      <c r="H10" s="1"/>
    </row>
    <row r="11" spans="3:8" x14ac:dyDescent="0.25">
      <c r="C11" s="1" t="s">
        <v>106</v>
      </c>
      <c r="D11" s="1"/>
      <c r="E11" s="2"/>
      <c r="F11" s="7">
        <f>F65</f>
        <v>2582978.02</v>
      </c>
      <c r="G11" s="3"/>
      <c r="H11" s="3"/>
    </row>
    <row r="12" spans="3:8" x14ac:dyDescent="0.25">
      <c r="C12" s="5" t="s">
        <v>3</v>
      </c>
      <c r="D12" s="1"/>
      <c r="E12" s="2"/>
      <c r="F12" s="7">
        <f>F8+F9+F10-F11</f>
        <v>419854.15000000037</v>
      </c>
      <c r="G12" s="3"/>
      <c r="H12" s="1"/>
    </row>
    <row r="13" spans="3:8" x14ac:dyDescent="0.25">
      <c r="C13" s="1" t="s">
        <v>107</v>
      </c>
      <c r="D13" s="1"/>
      <c r="E13" s="2"/>
      <c r="F13" s="7">
        <v>418.63</v>
      </c>
      <c r="G13" s="3"/>
      <c r="H13" s="1"/>
    </row>
    <row r="14" spans="3:8" ht="15.75" thickBot="1" x14ac:dyDescent="0.3">
      <c r="C14" s="5" t="s">
        <v>4</v>
      </c>
      <c r="D14" s="1"/>
      <c r="E14" s="2"/>
      <c r="F14" s="7">
        <f>+F13-F12</f>
        <v>-419435.52000000037</v>
      </c>
      <c r="G14" s="3"/>
      <c r="H14" s="1"/>
    </row>
    <row r="15" spans="3:8" ht="15.75" x14ac:dyDescent="0.25">
      <c r="C15" s="8" t="s">
        <v>5</v>
      </c>
      <c r="D15" s="9" t="s">
        <v>6</v>
      </c>
      <c r="E15" s="10" t="s">
        <v>7</v>
      </c>
      <c r="F15" s="10" t="s">
        <v>114</v>
      </c>
      <c r="G15" s="11" t="s">
        <v>8</v>
      </c>
      <c r="H15" s="12" t="s">
        <v>9</v>
      </c>
    </row>
    <row r="16" spans="3:8" ht="16.5" thickBot="1" x14ac:dyDescent="0.3">
      <c r="C16" s="13" t="s">
        <v>10</v>
      </c>
      <c r="D16" s="14"/>
      <c r="E16" s="15" t="s">
        <v>11</v>
      </c>
      <c r="F16" s="15" t="s">
        <v>115</v>
      </c>
      <c r="G16" s="16"/>
      <c r="H16" s="17" t="s">
        <v>12</v>
      </c>
    </row>
    <row r="17" spans="3:8" ht="15.75" x14ac:dyDescent="0.25">
      <c r="C17" s="18"/>
      <c r="D17" s="19"/>
      <c r="E17" s="10"/>
      <c r="F17" s="10"/>
      <c r="G17" s="10"/>
      <c r="H17" s="20"/>
    </row>
    <row r="18" spans="3:8" x14ac:dyDescent="0.25">
      <c r="C18" s="21"/>
      <c r="D18" s="22" t="s">
        <v>13</v>
      </c>
      <c r="E18" s="23">
        <f>+E19+E32+E45+E57+E62</f>
        <v>2527665</v>
      </c>
      <c r="F18" s="23">
        <f>+F19+F32+F45+F57+F62</f>
        <v>2582978.02</v>
      </c>
      <c r="G18" s="23">
        <f>E18-F18</f>
        <v>-55313.020000000019</v>
      </c>
      <c r="H18" s="24">
        <f t="shared" ref="H18:H61" si="0">(F18/$F$65)*100</f>
        <v>100</v>
      </c>
    </row>
    <row r="19" spans="3:8" x14ac:dyDescent="0.25">
      <c r="C19" s="21"/>
      <c r="D19" s="22" t="s">
        <v>81</v>
      </c>
      <c r="E19" s="23">
        <f>SUM(E20:E31)</f>
        <v>1644309</v>
      </c>
      <c r="F19" s="23">
        <f>SUM(F20:F31)</f>
        <v>1603190.3699999999</v>
      </c>
      <c r="G19" s="23">
        <f>E19-F19</f>
        <v>41118.630000000121</v>
      </c>
      <c r="H19" s="24">
        <f t="shared" si="0"/>
        <v>62.067518871105221</v>
      </c>
    </row>
    <row r="20" spans="3:8" ht="15.75" customHeight="1" x14ac:dyDescent="0.25">
      <c r="C20" s="25" t="s">
        <v>37</v>
      </c>
      <c r="D20" s="26" t="s">
        <v>14</v>
      </c>
      <c r="E20" s="27">
        <v>666159</v>
      </c>
      <c r="F20" s="27">
        <v>655525.28</v>
      </c>
      <c r="G20" s="28">
        <f t="shared" ref="G20:G48" si="1">E20-F20</f>
        <v>10633.719999999972</v>
      </c>
      <c r="H20" s="42">
        <f t="shared" si="0"/>
        <v>25.378662726677014</v>
      </c>
    </row>
    <row r="21" spans="3:8" ht="18.75" customHeight="1" x14ac:dyDescent="0.25">
      <c r="C21" s="25" t="s">
        <v>38</v>
      </c>
      <c r="D21" s="26" t="s">
        <v>15</v>
      </c>
      <c r="E21" s="27">
        <v>68583</v>
      </c>
      <c r="F21" s="27">
        <v>65100</v>
      </c>
      <c r="G21" s="28">
        <f t="shared" si="1"/>
        <v>3483</v>
      </c>
      <c r="H21" s="42">
        <f t="shared" si="0"/>
        <v>2.5203466501042855</v>
      </c>
    </row>
    <row r="22" spans="3:8" ht="14.25" customHeight="1" x14ac:dyDescent="0.25">
      <c r="C22" s="25" t="s">
        <v>39</v>
      </c>
      <c r="D22" s="26" t="s">
        <v>16</v>
      </c>
      <c r="E22" s="28">
        <v>300000</v>
      </c>
      <c r="F22" s="27">
        <v>348066.13</v>
      </c>
      <c r="G22" s="28">
        <f t="shared" si="1"/>
        <v>-48066.130000000005</v>
      </c>
      <c r="H22" s="42">
        <f t="shared" si="0"/>
        <v>13.475381025503269</v>
      </c>
    </row>
    <row r="23" spans="3:8" x14ac:dyDescent="0.25">
      <c r="C23" s="25" t="s">
        <v>40</v>
      </c>
      <c r="D23" s="26" t="s">
        <v>17</v>
      </c>
      <c r="E23" s="28">
        <v>0</v>
      </c>
      <c r="F23" s="28">
        <v>15544.38</v>
      </c>
      <c r="G23" s="28">
        <f t="shared" si="1"/>
        <v>-15544.38</v>
      </c>
      <c r="H23" s="42">
        <f t="shared" si="0"/>
        <v>0.60180070754144466</v>
      </c>
    </row>
    <row r="24" spans="3:8" x14ac:dyDescent="0.25">
      <c r="C24" s="25" t="s">
        <v>41</v>
      </c>
      <c r="D24" s="26" t="s">
        <v>18</v>
      </c>
      <c r="E24" s="28">
        <v>0</v>
      </c>
      <c r="F24" s="28">
        <v>3536.2</v>
      </c>
      <c r="G24" s="28">
        <f t="shared" si="1"/>
        <v>-3536.2</v>
      </c>
      <c r="H24" s="42">
        <f t="shared" si="0"/>
        <v>0.136903991153591</v>
      </c>
    </row>
    <row r="25" spans="3:8" x14ac:dyDescent="0.25">
      <c r="C25" s="25" t="s">
        <v>41</v>
      </c>
      <c r="D25" s="26" t="s">
        <v>19</v>
      </c>
      <c r="E25" s="28">
        <v>90000</v>
      </c>
      <c r="F25" s="28">
        <v>162356.64000000001</v>
      </c>
      <c r="G25" s="28">
        <f t="shared" si="1"/>
        <v>-72356.640000000014</v>
      </c>
      <c r="H25" s="42">
        <f t="shared" si="0"/>
        <v>6.285637691953724</v>
      </c>
    </row>
    <row r="26" spans="3:8" x14ac:dyDescent="0.25">
      <c r="C26" s="25" t="s">
        <v>42</v>
      </c>
      <c r="D26" s="26" t="s">
        <v>20</v>
      </c>
      <c r="E26" s="28">
        <v>74586</v>
      </c>
      <c r="F26" s="28">
        <v>74591.22</v>
      </c>
      <c r="G26" s="28">
        <f t="shared" si="1"/>
        <v>-5.2200000000011642</v>
      </c>
      <c r="H26" s="42">
        <f t="shared" si="0"/>
        <v>2.8877992542886601</v>
      </c>
    </row>
    <row r="27" spans="3:8" x14ac:dyDescent="0.25">
      <c r="C27" s="25" t="s">
        <v>43</v>
      </c>
      <c r="D27" s="26" t="s">
        <v>21</v>
      </c>
      <c r="E27" s="28">
        <v>90000</v>
      </c>
      <c r="F27" s="28">
        <v>5000</v>
      </c>
      <c r="G27" s="28">
        <f t="shared" si="1"/>
        <v>85000</v>
      </c>
      <c r="H27" s="42">
        <f t="shared" si="0"/>
        <v>0.19357501152874695</v>
      </c>
    </row>
    <row r="28" spans="3:8" x14ac:dyDescent="0.25">
      <c r="C28" s="25" t="s">
        <v>90</v>
      </c>
      <c r="D28" s="26" t="s">
        <v>91</v>
      </c>
      <c r="E28" s="28">
        <v>75000</v>
      </c>
      <c r="F28" s="28"/>
      <c r="G28" s="28">
        <f t="shared" si="1"/>
        <v>75000</v>
      </c>
      <c r="H28" s="42">
        <f t="shared" si="0"/>
        <v>0</v>
      </c>
    </row>
    <row r="29" spans="3:8" x14ac:dyDescent="0.25">
      <c r="C29" s="25" t="s">
        <v>44</v>
      </c>
      <c r="D29" s="26" t="s">
        <v>22</v>
      </c>
      <c r="E29" s="28">
        <v>9000</v>
      </c>
      <c r="F29" s="28"/>
      <c r="G29" s="28">
        <f t="shared" si="1"/>
        <v>9000</v>
      </c>
      <c r="H29" s="42">
        <f t="shared" si="0"/>
        <v>0</v>
      </c>
    </row>
    <row r="30" spans="3:8" x14ac:dyDescent="0.25">
      <c r="C30" s="25" t="s">
        <v>45</v>
      </c>
      <c r="D30" s="26" t="s">
        <v>23</v>
      </c>
      <c r="E30" s="28">
        <v>63147</v>
      </c>
      <c r="F30" s="28">
        <v>67017.27</v>
      </c>
      <c r="G30" s="28">
        <f t="shared" si="1"/>
        <v>-3870.2700000000041</v>
      </c>
      <c r="H30" s="42">
        <f t="shared" si="0"/>
        <v>2.5945737625750298</v>
      </c>
    </row>
    <row r="31" spans="3:8" x14ac:dyDescent="0.25">
      <c r="C31" s="25" t="s">
        <v>46</v>
      </c>
      <c r="D31" s="26" t="s">
        <v>24</v>
      </c>
      <c r="E31" s="28">
        <v>207834</v>
      </c>
      <c r="F31" s="28">
        <v>206453.25</v>
      </c>
      <c r="G31" s="28">
        <f t="shared" si="1"/>
        <v>1380.75</v>
      </c>
      <c r="H31" s="42">
        <f t="shared" si="0"/>
        <v>7.992838049779456</v>
      </c>
    </row>
    <row r="32" spans="3:8" x14ac:dyDescent="0.25">
      <c r="C32" s="25"/>
      <c r="D32" s="43" t="s">
        <v>82</v>
      </c>
      <c r="E32" s="23">
        <f>SUM(E33:E44)</f>
        <v>187956</v>
      </c>
      <c r="F32" s="23">
        <f>SUM(F33:F44)</f>
        <v>343316.04000000004</v>
      </c>
      <c r="G32" s="23">
        <f t="shared" si="1"/>
        <v>-155360.04000000004</v>
      </c>
      <c r="H32" s="24">
        <f t="shared" si="0"/>
        <v>13.291481280200751</v>
      </c>
    </row>
    <row r="33" spans="3:8" x14ac:dyDescent="0.25">
      <c r="C33" s="25" t="s">
        <v>48</v>
      </c>
      <c r="D33" s="26" t="s">
        <v>47</v>
      </c>
      <c r="E33" s="28">
        <v>9000</v>
      </c>
      <c r="F33" s="28">
        <v>8861.34</v>
      </c>
      <c r="G33" s="28">
        <f t="shared" si="1"/>
        <v>138.65999999999985</v>
      </c>
      <c r="H33" s="42">
        <f t="shared" si="0"/>
        <v>0.34306679853202932</v>
      </c>
    </row>
    <row r="34" spans="3:8" ht="25.5" x14ac:dyDescent="0.25">
      <c r="C34" s="25" t="s">
        <v>49</v>
      </c>
      <c r="D34" s="26" t="s">
        <v>51</v>
      </c>
      <c r="E34" s="28">
        <v>3000</v>
      </c>
      <c r="F34" s="28">
        <v>597.99</v>
      </c>
      <c r="G34" s="28">
        <f t="shared" si="1"/>
        <v>2402.0100000000002</v>
      </c>
      <c r="H34" s="42">
        <f t="shared" si="0"/>
        <v>2.315118422881508E-2</v>
      </c>
    </row>
    <row r="35" spans="3:8" x14ac:dyDescent="0.25">
      <c r="C35" s="25" t="s">
        <v>108</v>
      </c>
      <c r="D35" s="26" t="s">
        <v>109</v>
      </c>
      <c r="E35" s="28">
        <v>6000</v>
      </c>
      <c r="F35" s="28">
        <v>6872.42</v>
      </c>
      <c r="G35" s="28">
        <f t="shared" si="1"/>
        <v>-872.42000000000007</v>
      </c>
      <c r="H35" s="42">
        <f t="shared" si="0"/>
        <v>0.26606575614607825</v>
      </c>
    </row>
    <row r="36" spans="3:8" x14ac:dyDescent="0.25">
      <c r="C36" s="25" t="s">
        <v>94</v>
      </c>
      <c r="D36" s="26" t="s">
        <v>95</v>
      </c>
      <c r="E36" s="28">
        <v>3600</v>
      </c>
      <c r="F36" s="28">
        <v>0</v>
      </c>
      <c r="G36" s="28">
        <f t="shared" si="1"/>
        <v>3600</v>
      </c>
      <c r="H36" s="42">
        <f t="shared" si="0"/>
        <v>0</v>
      </c>
    </row>
    <row r="37" spans="3:8" ht="25.5" x14ac:dyDescent="0.25">
      <c r="C37" s="25" t="s">
        <v>50</v>
      </c>
      <c r="D37" s="26" t="s">
        <v>52</v>
      </c>
      <c r="E37" s="28">
        <v>300</v>
      </c>
      <c r="F37" s="28">
        <v>0</v>
      </c>
      <c r="G37" s="28">
        <f t="shared" si="1"/>
        <v>300</v>
      </c>
      <c r="H37" s="42">
        <f t="shared" si="0"/>
        <v>0</v>
      </c>
    </row>
    <row r="38" spans="3:8" x14ac:dyDescent="0.25">
      <c r="C38" s="25" t="s">
        <v>92</v>
      </c>
      <c r="D38" s="26" t="s">
        <v>93</v>
      </c>
      <c r="E38" s="28">
        <v>2400</v>
      </c>
      <c r="F38" s="28">
        <v>816</v>
      </c>
      <c r="G38" s="28">
        <f t="shared" si="1"/>
        <v>1584</v>
      </c>
      <c r="H38" s="42">
        <f t="shared" si="0"/>
        <v>3.1591441881491503E-2</v>
      </c>
    </row>
    <row r="39" spans="3:8" x14ac:dyDescent="0.25">
      <c r="C39" s="25" t="s">
        <v>53</v>
      </c>
      <c r="D39" s="26" t="s">
        <v>54</v>
      </c>
      <c r="E39" s="28">
        <v>300</v>
      </c>
      <c r="F39" s="28">
        <v>3132</v>
      </c>
      <c r="G39" s="28">
        <f t="shared" si="1"/>
        <v>-2832</v>
      </c>
      <c r="H39" s="42">
        <f t="shared" si="0"/>
        <v>0.1212553872216071</v>
      </c>
    </row>
    <row r="40" spans="3:8" x14ac:dyDescent="0.25">
      <c r="C40" s="25" t="s">
        <v>36</v>
      </c>
      <c r="D40" s="26" t="s">
        <v>25</v>
      </c>
      <c r="E40" s="28">
        <v>155256</v>
      </c>
      <c r="F40" s="28">
        <v>315323.33</v>
      </c>
      <c r="G40" s="28">
        <f t="shared" si="1"/>
        <v>-160067.33000000002</v>
      </c>
      <c r="H40" s="42">
        <f t="shared" si="0"/>
        <v>12.207743448006578</v>
      </c>
    </row>
    <row r="41" spans="3:8" x14ac:dyDescent="0.25">
      <c r="C41" s="25" t="s">
        <v>55</v>
      </c>
      <c r="D41" s="26" t="s">
        <v>26</v>
      </c>
      <c r="E41" s="28">
        <v>1500</v>
      </c>
      <c r="F41" s="28">
        <v>7712.96</v>
      </c>
      <c r="G41" s="28">
        <f t="shared" si="1"/>
        <v>-6212.96</v>
      </c>
      <c r="H41" s="42">
        <f t="shared" si="0"/>
        <v>0.29860726418415284</v>
      </c>
    </row>
    <row r="42" spans="3:8" x14ac:dyDescent="0.25">
      <c r="C42" s="25" t="s">
        <v>56</v>
      </c>
      <c r="D42" s="26" t="s">
        <v>27</v>
      </c>
      <c r="E42" s="28">
        <v>6000</v>
      </c>
      <c r="F42" s="28">
        <v>0</v>
      </c>
      <c r="G42" s="28">
        <f t="shared" si="1"/>
        <v>6000</v>
      </c>
      <c r="H42" s="42">
        <f t="shared" si="0"/>
        <v>0</v>
      </c>
    </row>
    <row r="43" spans="3:8" x14ac:dyDescent="0.25">
      <c r="C43" s="25" t="s">
        <v>57</v>
      </c>
      <c r="D43" s="26" t="s">
        <v>58</v>
      </c>
      <c r="E43" s="28">
        <v>300</v>
      </c>
      <c r="F43" s="28">
        <v>0</v>
      </c>
      <c r="G43" s="28">
        <f t="shared" si="1"/>
        <v>300</v>
      </c>
      <c r="H43" s="42">
        <f t="shared" si="0"/>
        <v>0</v>
      </c>
    </row>
    <row r="44" spans="3:8" x14ac:dyDescent="0.25">
      <c r="C44" s="25" t="s">
        <v>59</v>
      </c>
      <c r="D44" s="26" t="s">
        <v>60</v>
      </c>
      <c r="E44" s="28">
        <v>300</v>
      </c>
      <c r="F44" s="28">
        <v>0</v>
      </c>
      <c r="G44" s="28">
        <f t="shared" si="1"/>
        <v>300</v>
      </c>
      <c r="H44" s="42">
        <f t="shared" si="0"/>
        <v>0</v>
      </c>
    </row>
    <row r="45" spans="3:8" x14ac:dyDescent="0.25">
      <c r="C45" s="25"/>
      <c r="D45" s="43" t="s">
        <v>83</v>
      </c>
      <c r="E45" s="23">
        <f>SUM(E46:E56)</f>
        <v>671400</v>
      </c>
      <c r="F45" s="23">
        <f>SUM(F46:F56)</f>
        <v>155790.61000000002</v>
      </c>
      <c r="G45" s="23">
        <f t="shared" si="1"/>
        <v>515609.39</v>
      </c>
      <c r="H45" s="24">
        <f t="shared" si="0"/>
        <v>6.0314338253641049</v>
      </c>
    </row>
    <row r="46" spans="3:8" x14ac:dyDescent="0.25">
      <c r="C46" s="25" t="s">
        <v>61</v>
      </c>
      <c r="D46" s="26" t="s">
        <v>62</v>
      </c>
      <c r="E46" s="27">
        <v>600000</v>
      </c>
      <c r="F46" s="28">
        <v>0</v>
      </c>
      <c r="G46" s="28">
        <f t="shared" si="1"/>
        <v>600000</v>
      </c>
      <c r="H46" s="42">
        <f t="shared" si="0"/>
        <v>0</v>
      </c>
    </row>
    <row r="47" spans="3:8" x14ac:dyDescent="0.25">
      <c r="C47" s="25" t="s">
        <v>63</v>
      </c>
      <c r="D47" s="26" t="s">
        <v>64</v>
      </c>
      <c r="E47" s="27">
        <v>9000</v>
      </c>
      <c r="F47" s="28">
        <v>7062</v>
      </c>
      <c r="G47" s="28">
        <f t="shared" si="1"/>
        <v>1938</v>
      </c>
      <c r="H47" s="42">
        <f t="shared" si="0"/>
        <v>0.27340534628320218</v>
      </c>
    </row>
    <row r="48" spans="3:8" x14ac:dyDescent="0.25">
      <c r="C48" s="25" t="s">
        <v>65</v>
      </c>
      <c r="D48" s="26" t="s">
        <v>66</v>
      </c>
      <c r="E48" s="27">
        <v>1500</v>
      </c>
      <c r="F48" s="27">
        <v>0</v>
      </c>
      <c r="G48" s="28">
        <f t="shared" si="1"/>
        <v>1500</v>
      </c>
      <c r="H48" s="42">
        <f t="shared" si="0"/>
        <v>0</v>
      </c>
    </row>
    <row r="49" spans="3:8" x14ac:dyDescent="0.25">
      <c r="C49" s="25" t="s">
        <v>67</v>
      </c>
      <c r="D49" s="41" t="s">
        <v>68</v>
      </c>
      <c r="E49" s="27">
        <v>300</v>
      </c>
      <c r="F49" s="27">
        <v>0</v>
      </c>
      <c r="G49" s="28">
        <f>E49-F49</f>
        <v>300</v>
      </c>
      <c r="H49" s="42">
        <f t="shared" si="0"/>
        <v>0</v>
      </c>
    </row>
    <row r="50" spans="3:8" x14ac:dyDescent="0.25">
      <c r="C50" s="25" t="s">
        <v>110</v>
      </c>
      <c r="D50" s="41" t="s">
        <v>89</v>
      </c>
      <c r="E50" s="27">
        <v>4500</v>
      </c>
      <c r="F50" s="27">
        <v>206.48</v>
      </c>
      <c r="G50" s="28">
        <f>E50-F50</f>
        <v>4293.5200000000004</v>
      </c>
      <c r="H50" s="42">
        <f t="shared" si="0"/>
        <v>7.9938736760911348E-3</v>
      </c>
    </row>
    <row r="51" spans="3:8" ht="25.5" x14ac:dyDescent="0.25">
      <c r="C51" s="25" t="s">
        <v>69</v>
      </c>
      <c r="D51" s="26" t="s">
        <v>70</v>
      </c>
      <c r="E51" s="27">
        <v>15000</v>
      </c>
      <c r="F51" s="27">
        <v>77568.52</v>
      </c>
      <c r="G51" s="28">
        <f t="shared" ref="G51:G61" si="2">E51-F51</f>
        <v>-62568.520000000004</v>
      </c>
      <c r="H51" s="42">
        <f t="shared" si="0"/>
        <v>3.0030654306535678</v>
      </c>
    </row>
    <row r="52" spans="3:8" x14ac:dyDescent="0.25">
      <c r="C52" s="25" t="s">
        <v>71</v>
      </c>
      <c r="D52" s="26" t="s">
        <v>72</v>
      </c>
      <c r="E52" s="27">
        <v>4500</v>
      </c>
      <c r="F52" s="27">
        <v>3606.55</v>
      </c>
      <c r="G52" s="28">
        <f t="shared" si="2"/>
        <v>893.44999999999982</v>
      </c>
      <c r="H52" s="42">
        <f t="shared" si="0"/>
        <v>0.13962759156580046</v>
      </c>
    </row>
    <row r="53" spans="3:8" ht="25.5" x14ac:dyDescent="0.25">
      <c r="C53" s="25" t="s">
        <v>73</v>
      </c>
      <c r="D53" s="26" t="s">
        <v>74</v>
      </c>
      <c r="E53" s="27">
        <v>2100</v>
      </c>
      <c r="F53" s="27">
        <v>0</v>
      </c>
      <c r="G53" s="28">
        <f t="shared" si="2"/>
        <v>2100</v>
      </c>
      <c r="H53" s="42">
        <f t="shared" si="0"/>
        <v>0</v>
      </c>
    </row>
    <row r="54" spans="3:8" ht="25.5" x14ac:dyDescent="0.25">
      <c r="C54" s="25" t="s">
        <v>75</v>
      </c>
      <c r="D54" s="26" t="s">
        <v>76</v>
      </c>
      <c r="E54" s="27">
        <v>30000</v>
      </c>
      <c r="F54" s="27">
        <v>55793.46</v>
      </c>
      <c r="G54" s="28">
        <f t="shared" si="2"/>
        <v>-25793.46</v>
      </c>
      <c r="H54" s="42">
        <f t="shared" si="0"/>
        <v>2.1600439325457366</v>
      </c>
    </row>
    <row r="55" spans="3:8" x14ac:dyDescent="0.25">
      <c r="C55" s="25" t="s">
        <v>77</v>
      </c>
      <c r="D55" s="26" t="s">
        <v>78</v>
      </c>
      <c r="E55" s="27">
        <v>1500</v>
      </c>
      <c r="F55" s="27">
        <v>0</v>
      </c>
      <c r="G55" s="28">
        <f t="shared" si="2"/>
        <v>1500</v>
      </c>
      <c r="H55" s="42">
        <f t="shared" si="0"/>
        <v>0</v>
      </c>
    </row>
    <row r="56" spans="3:8" x14ac:dyDescent="0.25">
      <c r="C56" s="25" t="s">
        <v>96</v>
      </c>
      <c r="D56" s="26" t="s">
        <v>97</v>
      </c>
      <c r="E56" s="27">
        <v>3000</v>
      </c>
      <c r="F56" s="27">
        <v>11553.6</v>
      </c>
      <c r="G56" s="28">
        <f t="shared" si="2"/>
        <v>-8553.6</v>
      </c>
      <c r="H56" s="42">
        <f t="shared" si="0"/>
        <v>0.44729765063970617</v>
      </c>
    </row>
    <row r="57" spans="3:8" x14ac:dyDescent="0.25">
      <c r="C57" s="25"/>
      <c r="D57" s="43" t="s">
        <v>84</v>
      </c>
      <c r="E57" s="30">
        <f>SUM(E58:E61)</f>
        <v>24000</v>
      </c>
      <c r="F57" s="30">
        <f>SUM(F58:F61)</f>
        <v>58980</v>
      </c>
      <c r="G57" s="23">
        <f t="shared" si="2"/>
        <v>-34980</v>
      </c>
      <c r="H57" s="24">
        <f t="shared" si="0"/>
        <v>2.2834108359930991</v>
      </c>
    </row>
    <row r="58" spans="3:8" x14ac:dyDescent="0.25">
      <c r="C58" s="25" t="s">
        <v>85</v>
      </c>
      <c r="D58" s="26" t="s">
        <v>98</v>
      </c>
      <c r="E58" s="27">
        <v>6000</v>
      </c>
      <c r="F58" s="27">
        <f>0+0</f>
        <v>0</v>
      </c>
      <c r="G58" s="28">
        <f t="shared" si="2"/>
        <v>6000</v>
      </c>
      <c r="H58" s="42">
        <f t="shared" si="0"/>
        <v>0</v>
      </c>
    </row>
    <row r="59" spans="3:8" ht="25.5" x14ac:dyDescent="0.25">
      <c r="C59" s="25" t="s">
        <v>86</v>
      </c>
      <c r="D59" s="26" t="s">
        <v>99</v>
      </c>
      <c r="E59" s="27">
        <v>6000</v>
      </c>
      <c r="F59" s="27">
        <f>0+0</f>
        <v>0</v>
      </c>
      <c r="G59" s="28">
        <f t="shared" si="2"/>
        <v>6000</v>
      </c>
      <c r="H59" s="42">
        <f t="shared" si="0"/>
        <v>0</v>
      </c>
    </row>
    <row r="60" spans="3:8" x14ac:dyDescent="0.25">
      <c r="C60" s="25" t="s">
        <v>87</v>
      </c>
      <c r="D60" s="26" t="s">
        <v>79</v>
      </c>
      <c r="E60" s="27">
        <v>6000</v>
      </c>
      <c r="F60" s="27">
        <v>58980</v>
      </c>
      <c r="G60" s="28">
        <f t="shared" si="2"/>
        <v>-52980</v>
      </c>
      <c r="H60" s="42">
        <f t="shared" si="0"/>
        <v>2.2834108359930991</v>
      </c>
    </row>
    <row r="61" spans="3:8" ht="25.5" x14ac:dyDescent="0.25">
      <c r="C61" s="25" t="s">
        <v>88</v>
      </c>
      <c r="D61" s="26" t="s">
        <v>80</v>
      </c>
      <c r="E61" s="27">
        <v>6000</v>
      </c>
      <c r="F61" s="27">
        <f t="shared" ref="F61" si="3">0+0</f>
        <v>0</v>
      </c>
      <c r="G61" s="28">
        <f t="shared" si="2"/>
        <v>6000</v>
      </c>
      <c r="H61" s="42">
        <f t="shared" si="0"/>
        <v>0</v>
      </c>
    </row>
    <row r="62" spans="3:8" x14ac:dyDescent="0.25">
      <c r="C62" s="25"/>
      <c r="D62" s="43" t="s">
        <v>111</v>
      </c>
      <c r="E62" s="27"/>
      <c r="F62" s="30">
        <f>+F63</f>
        <v>421701</v>
      </c>
      <c r="G62" s="28"/>
      <c r="H62" s="42"/>
    </row>
    <row r="63" spans="3:8" x14ac:dyDescent="0.25">
      <c r="C63" s="25" t="s">
        <v>112</v>
      </c>
      <c r="D63" s="26" t="s">
        <v>113</v>
      </c>
      <c r="E63" s="27"/>
      <c r="F63" s="27">
        <f>139001+140000+142700</f>
        <v>421701</v>
      </c>
      <c r="G63" s="28"/>
      <c r="H63" s="42"/>
    </row>
    <row r="64" spans="3:8" ht="15.75" thickBot="1" x14ac:dyDescent="0.3">
      <c r="C64" s="31"/>
      <c r="D64" s="32"/>
      <c r="E64" s="28"/>
      <c r="F64" s="27"/>
      <c r="G64" s="28"/>
      <c r="H64" s="29"/>
    </row>
    <row r="65" spans="3:10" ht="15.75" thickBot="1" x14ac:dyDescent="0.3">
      <c r="C65" s="33"/>
      <c r="D65" s="34" t="s">
        <v>28</v>
      </c>
      <c r="E65" s="35">
        <f>+E18</f>
        <v>2527665</v>
      </c>
      <c r="F65" s="35">
        <f>+F18</f>
        <v>2582978.02</v>
      </c>
      <c r="G65" s="36">
        <f>E65-F65</f>
        <v>-55313.020000000019</v>
      </c>
      <c r="H65" s="37">
        <f>(F65/$F$65)*100</f>
        <v>100</v>
      </c>
    </row>
    <row r="66" spans="3:10" x14ac:dyDescent="0.25">
      <c r="C66" s="1"/>
      <c r="D66" s="1"/>
      <c r="E66" s="2"/>
      <c r="F66" s="2"/>
      <c r="G66" s="3"/>
      <c r="H66" s="1"/>
      <c r="J66">
        <v>2161277.02</v>
      </c>
    </row>
    <row r="67" spans="3:10" x14ac:dyDescent="0.25">
      <c r="C67" s="44" t="s">
        <v>29</v>
      </c>
      <c r="D67" s="1"/>
      <c r="E67" s="2"/>
      <c r="F67" s="2"/>
      <c r="G67" s="3"/>
      <c r="H67" s="1"/>
      <c r="J67" s="46">
        <f>+F65-J66</f>
        <v>421701</v>
      </c>
    </row>
    <row r="68" spans="3:10" x14ac:dyDescent="0.25">
      <c r="C68" s="1"/>
      <c r="D68" s="1"/>
      <c r="E68" s="2"/>
      <c r="F68" s="2"/>
      <c r="G68" s="3"/>
      <c r="H68" s="1"/>
    </row>
    <row r="69" spans="3:10" x14ac:dyDescent="0.25">
      <c r="C69" s="1"/>
      <c r="D69" s="1"/>
      <c r="E69" s="2"/>
      <c r="F69" s="2"/>
      <c r="G69" s="3"/>
      <c r="H69" s="1"/>
    </row>
    <row r="70" spans="3:10" x14ac:dyDescent="0.25">
      <c r="C70" s="1"/>
      <c r="D70" s="1"/>
      <c r="E70" s="2"/>
      <c r="F70" s="2"/>
      <c r="G70" s="3"/>
      <c r="H70" s="1"/>
    </row>
    <row r="71" spans="3:10" x14ac:dyDescent="0.25">
      <c r="C71" s="1" t="s">
        <v>30</v>
      </c>
      <c r="D71" s="1"/>
      <c r="E71" s="38" t="s">
        <v>31</v>
      </c>
      <c r="F71" s="38"/>
      <c r="G71" s="39"/>
      <c r="H71" s="1"/>
    </row>
    <row r="72" spans="3:10" x14ac:dyDescent="0.25">
      <c r="C72" s="1" t="s">
        <v>32</v>
      </c>
      <c r="D72" s="1"/>
      <c r="E72" s="38" t="s">
        <v>33</v>
      </c>
      <c r="F72" s="38"/>
      <c r="G72" s="39"/>
      <c r="H72" s="1"/>
    </row>
    <row r="73" spans="3:10" x14ac:dyDescent="0.25">
      <c r="C73" s="5" t="s">
        <v>34</v>
      </c>
      <c r="D73" s="1"/>
      <c r="E73" s="40" t="s">
        <v>35</v>
      </c>
      <c r="F73" s="38"/>
      <c r="G73" s="39"/>
      <c r="H73" s="1"/>
    </row>
  </sheetData>
  <mergeCells count="3">
    <mergeCell ref="C1:G1"/>
    <mergeCell ref="C2:G2"/>
    <mergeCell ref="C3:G3"/>
  </mergeCells>
  <pageMargins left="0.70866141732283472" right="0.70866141732283472" top="0.15748031496062992" bottom="0.15748031496062992" header="0.31496062992125984" footer="0.31496062992125984"/>
  <pageSetup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Ene-Mzo 2019 4537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2019-01-31T18:18:49Z</cp:lastPrinted>
  <dcterms:created xsi:type="dcterms:W3CDTF">2016-08-17T17:42:02Z</dcterms:created>
  <dcterms:modified xsi:type="dcterms:W3CDTF">2019-04-26T21:11:14Z</dcterms:modified>
</cp:coreProperties>
</file>