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ony\Downloads\"/>
    </mc:Choice>
  </mc:AlternateContent>
  <bookViews>
    <workbookView xWindow="0" yWindow="0" windowWidth="20490" windowHeight="7755"/>
  </bookViews>
  <sheets>
    <sheet name="Anexo 17" sheetId="1" r:id="rId1"/>
  </sheets>
  <externalReferences>
    <externalReference r:id="rId2"/>
  </externalReferences>
  <definedNames>
    <definedName name="_xlnm.Print_Area" localSheetId="0">'Anexo 17'!$A$1:$M$58</definedName>
    <definedName name="_xlnm.Database">[1]Hoja1!$A$1:$E$565</definedName>
  </definedNames>
  <calcPr calcId="152511"/>
</workbook>
</file>

<file path=xl/calcChain.xml><?xml version="1.0" encoding="utf-8"?>
<calcChain xmlns="http://schemas.openxmlformats.org/spreadsheetml/2006/main">
  <c r="I19" i="1" l="1"/>
  <c r="I18" i="1"/>
  <c r="I17" i="1"/>
  <c r="I16" i="1"/>
  <c r="I15" i="1"/>
  <c r="I14" i="1"/>
  <c r="I13" i="1"/>
  <c r="D19" i="1"/>
  <c r="D18" i="1"/>
  <c r="D17" i="1"/>
  <c r="D16" i="1"/>
  <c r="D15" i="1"/>
  <c r="D14" i="1"/>
  <c r="D13" i="1"/>
  <c r="I34" i="1" l="1"/>
  <c r="I33" i="1"/>
  <c r="I32" i="1"/>
  <c r="I31" i="1"/>
  <c r="M21" i="1"/>
  <c r="K21" i="1"/>
  <c r="F21" i="1"/>
  <c r="H21" i="1" l="1"/>
  <c r="E22" i="1"/>
  <c r="E21" i="1" s="1"/>
  <c r="G22" i="1"/>
  <c r="J22" i="1"/>
  <c r="L22" i="1"/>
  <c r="L21" i="1" s="1"/>
  <c r="D23" i="1"/>
  <c r="J23" i="1"/>
  <c r="I23" i="1" s="1"/>
  <c r="D24" i="1"/>
  <c r="J24" i="1"/>
  <c r="I24" i="1" s="1"/>
  <c r="D25" i="1"/>
  <c r="J25" i="1"/>
  <c r="I25" i="1" s="1"/>
  <c r="D26" i="1"/>
  <c r="J26" i="1"/>
  <c r="I26" i="1" s="1"/>
  <c r="D27" i="1"/>
  <c r="J27" i="1"/>
  <c r="I27" i="1" s="1"/>
  <c r="I22" i="1" l="1"/>
  <c r="D22" i="1"/>
  <c r="G21" i="1"/>
  <c r="D12" i="1"/>
  <c r="I30" i="1"/>
  <c r="I12" i="1"/>
  <c r="M8" i="1" l="1"/>
  <c r="M57" i="1" s="1"/>
  <c r="L8" i="1"/>
  <c r="K8" i="1"/>
  <c r="J8" i="1"/>
  <c r="H8" i="1"/>
  <c r="H57" i="1" s="1"/>
  <c r="G8" i="1"/>
  <c r="F8" i="1"/>
  <c r="E8" i="1"/>
  <c r="I11" i="1"/>
  <c r="I10" i="1"/>
  <c r="I8" i="1" s="1"/>
  <c r="F57" i="1" l="1"/>
  <c r="K57" i="1"/>
  <c r="J29" i="1"/>
  <c r="I29" i="1" s="1"/>
  <c r="J28" i="1"/>
  <c r="D28" i="1"/>
  <c r="D30" i="1"/>
  <c r="L57" i="1"/>
  <c r="E57" i="1"/>
  <c r="D11" i="1"/>
  <c r="D10" i="1"/>
  <c r="D8" i="1" s="1"/>
  <c r="I28" i="1" l="1"/>
  <c r="I21" i="1" s="1"/>
  <c r="J21" i="1"/>
  <c r="D21" i="1"/>
  <c r="J57" i="1"/>
  <c r="G57" i="1"/>
  <c r="I57" i="1" l="1"/>
  <c r="D57" i="1"/>
  <c r="K41" i="1"/>
  <c r="L41" i="1"/>
  <c r="M41" i="1"/>
</calcChain>
</file>

<file path=xl/sharedStrings.xml><?xml version="1.0" encoding="utf-8"?>
<sst xmlns="http://schemas.openxmlformats.org/spreadsheetml/2006/main" count="70" uniqueCount="45">
  <si>
    <t>INFORME DE APLICACIÓN A TRANSFERENCIAS O APORTACIONES DEL ESTADO O CUALQUIER OTRA</t>
  </si>
  <si>
    <t>ENTIDAD AJENA AL H. AYUNTAMIENTO O DE LA COMUNIDAD</t>
  </si>
  <si>
    <t>MUNICIPIO DE:  SANTA ANA, SONORA</t>
  </si>
  <si>
    <t>TIPO DE</t>
  </si>
  <si>
    <t>APORTACION CONVENIDA</t>
  </si>
  <si>
    <t>APLICACIONES</t>
  </si>
  <si>
    <t>CVE</t>
  </si>
  <si>
    <t>DATOS GENERALES</t>
  </si>
  <si>
    <t>CONVENIO</t>
  </si>
  <si>
    <t>TOTAL</t>
  </si>
  <si>
    <t>FEDERACION</t>
  </si>
  <si>
    <t>ESTADO</t>
  </si>
  <si>
    <t>MUNICIPIO</t>
  </si>
  <si>
    <t>COMUNIDAD</t>
  </si>
  <si>
    <t>CECOP</t>
  </si>
  <si>
    <t>TOTALES</t>
  </si>
  <si>
    <t>FONDO MINERO</t>
  </si>
  <si>
    <t>Fdo Minero</t>
  </si>
  <si>
    <t>Construccion vado camino Ej El Claro y Remod. Plaza en Santa Ana Vjo</t>
  </si>
  <si>
    <t>Rehabilitacion plaza en Ejido Santa Martha</t>
  </si>
  <si>
    <t>Ampliacion drenaje en Estacion Llano</t>
  </si>
  <si>
    <t>Pavimentacion Av. Ignacio Lopez Rayon</t>
  </si>
  <si>
    <t>Ampliacion Alumbrado Publico Unidad Deportiva</t>
  </si>
  <si>
    <t>Stakeparke en Colonia Santa Cecilia</t>
  </si>
  <si>
    <t>Rehabilitacion plaza publica en Ejido El Pantanito</t>
  </si>
  <si>
    <t>PDR</t>
  </si>
  <si>
    <t>ANEXO 17</t>
  </si>
  <si>
    <t>Cruce en FFCC y 5 de Mayo</t>
  </si>
  <si>
    <t>Glorieta en Barrio la Cañada</t>
  </si>
  <si>
    <t>Cecop</t>
  </si>
  <si>
    <t>Parque recreativo en Ejido El Coyotillo</t>
  </si>
  <si>
    <t>Pavimentacion concreto hidraulico en Av 16 de Septiembre</t>
  </si>
  <si>
    <t>Pavimentacion concreto hidraulico calle Allende final</t>
  </si>
  <si>
    <t>DEL 01 DE JULIO AL 30 DE SEPTIEMBRE 2018</t>
  </si>
  <si>
    <t>Gradas en Plaza de Estacion Llano</t>
  </si>
  <si>
    <t>Techumbre en Jardin de Niños Mundo Infantil</t>
  </si>
  <si>
    <t>Rehabilitacion Campoo Futbol Cano Plascencia</t>
  </si>
  <si>
    <t>Alumbrado Publico en Colonia Microondas</t>
  </si>
  <si>
    <t>Alumbrado Publico en Colonia El Polvorin</t>
  </si>
  <si>
    <t>Alumbrado Publico en Estacion Llano</t>
  </si>
  <si>
    <t>Pavimentacion asfaltica Av Fovissste y Calle Anaya</t>
  </si>
  <si>
    <t>Sumnistro e Instalacion Luminarias Av Serna y Obregon</t>
  </si>
  <si>
    <t>Pavimentacion asfaltiva Avenida 16 Sept/calle11 y Col Militar B.Vista</t>
  </si>
  <si>
    <t>Pavimentacion asfaltica Avenida Jacinto Lopez Col. Los Arcos</t>
  </si>
  <si>
    <t>Losas concreto hidraulico en Ferrocarril y 5 de 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</si>
</sst>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2]* #,##0.00_-;\-[$€-2]* #,##0.00_-;_-[$€-2]* &quot;-&quot;??_-"/>
    <numFmt numFmtId="167" formatCode="_-* #,##0.00\ _P_t_s_-;\-* #,##0.00\ _P_t_s_-;_-* &quot;-&quot;??\ _P_t_s_-;_-@_-"/>
    <numFmt numFmtId="168" formatCode="#,##0.00_ ;\-#,##0.00\ "/>
  </numFmts>
  <fonts count="14" x14ac:knownFonts="1">
    <font>
      <sz val="11"/>
      <color theme="1"/>
      <name val="Calibri"/>
      <family val="2"/>
      <scheme val="minor"/>
    </font>
    <font>
      <sz val="11"/>
      <color theme="1"/>
      <name val="Calibri"/>
      <family val="2"/>
      <scheme val="minor"/>
    </font>
    <font>
      <sz val="10"/>
      <name val="Arial"/>
      <family val="2"/>
    </font>
    <font>
      <sz val="10"/>
      <name val="Tahoma"/>
      <family val="2"/>
    </font>
    <font>
      <b/>
      <sz val="10"/>
      <name val="Tahoma"/>
      <family val="2"/>
    </font>
    <font>
      <sz val="9"/>
      <name val="Tahoma"/>
      <family val="2"/>
    </font>
    <font>
      <sz val="10"/>
      <color indexed="8"/>
      <name val="Tahoma"/>
      <family val="2"/>
    </font>
    <font>
      <sz val="9"/>
      <color indexed="8"/>
      <name val="Tahoma"/>
      <family val="2"/>
    </font>
    <font>
      <b/>
      <sz val="9"/>
      <name val="Tahoma"/>
      <family val="2"/>
    </font>
    <font>
      <sz val="8"/>
      <name val="Arial"/>
      <family val="2"/>
    </font>
    <font>
      <sz val="11"/>
      <color indexed="8"/>
      <name val="Calibri"/>
      <family val="2"/>
    </font>
    <font>
      <sz val="10"/>
      <name val="Arial"/>
      <family val="2"/>
    </font>
    <font>
      <sz val="10"/>
      <color indexed="8"/>
      <name val="Arial"/>
      <family val="2"/>
    </font>
    <font>
      <b/>
      <sz val="9"/>
      <color indexed="8"/>
      <name val="Tahoma"/>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bottom/>
      <diagonal/>
    </border>
  </borders>
  <cellStyleXfs count="37">
    <xf numFmtId="0" fontId="0"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82">
    <xf numFmtId="0" fontId="0" fillId="0" borderId="0" xfId="0"/>
    <xf numFmtId="0" fontId="3" fillId="0" borderId="0" xfId="1" applyFont="1"/>
    <xf numFmtId="0" fontId="2" fillId="0" borderId="0" xfId="2"/>
    <xf numFmtId="0" fontId="4" fillId="0" borderId="0" xfId="1" applyFont="1"/>
    <xf numFmtId="44" fontId="4" fillId="0" borderId="0" xfId="3" applyFont="1"/>
    <xf numFmtId="0" fontId="3" fillId="0" borderId="2" xfId="1" applyFont="1" applyFill="1" applyBorder="1"/>
    <xf numFmtId="0" fontId="3" fillId="0" borderId="3" xfId="1" applyFont="1" applyFill="1" applyBorder="1"/>
    <xf numFmtId="0" fontId="3" fillId="0" borderId="4" xfId="1" applyFont="1" applyFill="1" applyBorder="1"/>
    <xf numFmtId="44" fontId="3" fillId="0" borderId="3" xfId="3" applyFont="1" applyFill="1" applyBorder="1"/>
    <xf numFmtId="0" fontId="3" fillId="0" borderId="5" xfId="1" applyFont="1" applyFill="1" applyBorder="1"/>
    <xf numFmtId="0" fontId="3" fillId="0" borderId="6" xfId="1" applyFont="1" applyFill="1" applyBorder="1"/>
    <xf numFmtId="0" fontId="3" fillId="0" borderId="6" xfId="1"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44" fontId="3" fillId="0" borderId="10" xfId="3" applyFont="1" applyFill="1" applyBorder="1" applyAlignment="1">
      <alignment horizontal="center"/>
    </xf>
    <xf numFmtId="0" fontId="3" fillId="0" borderId="11" xfId="1" applyFont="1" applyFill="1" applyBorder="1" applyAlignment="1">
      <alignment horizontal="center"/>
    </xf>
    <xf numFmtId="0" fontId="2" fillId="0" borderId="0" xfId="2" applyAlignment="1">
      <alignment vertical="center"/>
    </xf>
    <xf numFmtId="0" fontId="3" fillId="0" borderId="6" xfId="1" applyFont="1" applyBorder="1" applyAlignment="1">
      <alignment vertical="center"/>
    </xf>
    <xf numFmtId="0" fontId="6" fillId="0" borderId="13" xfId="1" applyFont="1" applyBorder="1" applyAlignment="1" applyProtection="1">
      <alignment vertical="center" wrapText="1"/>
      <protection locked="0"/>
    </xf>
    <xf numFmtId="44" fontId="7" fillId="0" borderId="13" xfId="4" applyNumberFormat="1" applyFont="1" applyBorder="1" applyAlignment="1" applyProtection="1">
      <alignment vertical="center" wrapText="1"/>
      <protection locked="0"/>
    </xf>
    <xf numFmtId="44" fontId="7" fillId="0" borderId="6" xfId="4" applyNumberFormat="1" applyFont="1" applyBorder="1" applyAlignment="1" applyProtection="1">
      <alignment vertical="center" wrapText="1"/>
      <protection locked="0"/>
    </xf>
    <xf numFmtId="0" fontId="3" fillId="0" borderId="6" xfId="1" applyFont="1" applyBorder="1" applyAlignment="1" applyProtection="1">
      <alignment vertical="center"/>
      <protection locked="0"/>
    </xf>
    <xf numFmtId="44" fontId="5" fillId="0" borderId="6" xfId="3" applyFont="1" applyBorder="1" applyAlignment="1" applyProtection="1">
      <alignment vertical="center"/>
      <protection locked="0"/>
    </xf>
    <xf numFmtId="0" fontId="5" fillId="0" borderId="6" xfId="1" applyFont="1" applyBorder="1" applyAlignment="1" applyProtection="1">
      <alignment vertical="center"/>
      <protection locked="0"/>
    </xf>
    <xf numFmtId="0" fontId="5" fillId="0" borderId="6" xfId="1" applyFont="1" applyFill="1" applyBorder="1" applyAlignment="1" applyProtection="1">
      <alignment vertical="center"/>
      <protection locked="0"/>
    </xf>
    <xf numFmtId="44" fontId="7" fillId="0" borderId="0" xfId="4" applyNumberFormat="1" applyFont="1" applyBorder="1" applyAlignment="1" applyProtection="1">
      <alignment vertical="center" wrapText="1"/>
      <protection locked="0"/>
    </xf>
    <xf numFmtId="43" fontId="5" fillId="0" borderId="6" xfId="4" applyNumberFormat="1" applyFont="1" applyBorder="1" applyAlignment="1" applyProtection="1">
      <alignment vertical="center"/>
      <protection locked="0"/>
    </xf>
    <xf numFmtId="43" fontId="5" fillId="0" borderId="13" xfId="4" applyNumberFormat="1" applyFont="1" applyBorder="1" applyAlignment="1" applyProtection="1">
      <alignment vertical="center"/>
      <protection locked="0"/>
    </xf>
    <xf numFmtId="0" fontId="3" fillId="0" borderId="6" xfId="1" applyFont="1" applyFill="1" applyBorder="1" applyAlignment="1">
      <alignment vertical="center"/>
    </xf>
    <xf numFmtId="44" fontId="7" fillId="0" borderId="13" xfId="4" applyNumberFormat="1" applyFont="1" applyFill="1" applyBorder="1" applyAlignment="1" applyProtection="1">
      <alignment vertical="center" wrapText="1"/>
      <protection locked="0"/>
    </xf>
    <xf numFmtId="44" fontId="5" fillId="0" borderId="6" xfId="3" applyFont="1" applyFill="1" applyBorder="1" applyAlignment="1" applyProtection="1">
      <alignment vertical="center"/>
      <protection locked="0"/>
    </xf>
    <xf numFmtId="43" fontId="5" fillId="0" borderId="6" xfId="1" applyNumberFormat="1" applyFont="1" applyFill="1" applyBorder="1" applyAlignment="1" applyProtection="1">
      <alignment vertical="center"/>
      <protection locked="0"/>
    </xf>
    <xf numFmtId="43" fontId="5" fillId="0" borderId="13" xfId="1" applyNumberFormat="1" applyFont="1" applyFill="1" applyBorder="1" applyAlignment="1" applyProtection="1">
      <alignment vertical="center"/>
      <protection locked="0"/>
    </xf>
    <xf numFmtId="0" fontId="2" fillId="0" borderId="0" xfId="2" applyFill="1" applyAlignment="1">
      <alignment vertical="center"/>
    </xf>
    <xf numFmtId="43" fontId="5" fillId="0" borderId="6" xfId="4" applyNumberFormat="1" applyFont="1" applyFill="1" applyBorder="1" applyAlignment="1" applyProtection="1">
      <alignment vertical="center"/>
      <protection locked="0"/>
    </xf>
    <xf numFmtId="43" fontId="5" fillId="0" borderId="6" xfId="1" applyNumberFormat="1" applyFont="1" applyBorder="1" applyAlignment="1" applyProtection="1">
      <alignment vertical="center"/>
      <protection locked="0"/>
    </xf>
    <xf numFmtId="43" fontId="5" fillId="0" borderId="0" xfId="4" applyNumberFormat="1" applyFont="1" applyAlignment="1" applyProtection="1">
      <alignment vertical="center"/>
      <protection locked="0"/>
    </xf>
    <xf numFmtId="4" fontId="5" fillId="0" borderId="6" xfId="1" applyNumberFormat="1" applyFont="1" applyBorder="1" applyAlignment="1" applyProtection="1">
      <alignment vertical="center"/>
      <protection locked="0"/>
    </xf>
    <xf numFmtId="4" fontId="5" fillId="0" borderId="13" xfId="1" applyNumberFormat="1" applyFont="1" applyBorder="1" applyAlignment="1" applyProtection="1">
      <alignment vertical="center"/>
      <protection locked="0"/>
    </xf>
    <xf numFmtId="0" fontId="3" fillId="0" borderId="13" xfId="1" applyFont="1" applyBorder="1" applyAlignment="1" applyProtection="1">
      <alignment vertical="center"/>
      <protection locked="0"/>
    </xf>
    <xf numFmtId="0" fontId="3" fillId="0" borderId="13" xfId="1" applyFont="1" applyFill="1" applyBorder="1" applyAlignment="1" applyProtection="1">
      <alignment vertical="center"/>
      <protection locked="0"/>
    </xf>
    <xf numFmtId="43" fontId="5" fillId="0" borderId="0" xfId="1" applyNumberFormat="1" applyFont="1" applyAlignment="1" applyProtection="1">
      <alignment vertical="center"/>
      <protection locked="0"/>
    </xf>
    <xf numFmtId="0" fontId="3" fillId="0" borderId="14" xfId="1" applyFont="1" applyBorder="1" applyAlignment="1" applyProtection="1">
      <alignment vertical="center"/>
      <protection locked="0"/>
    </xf>
    <xf numFmtId="0" fontId="3" fillId="0" borderId="9" xfId="1" applyFont="1" applyBorder="1"/>
    <xf numFmtId="0" fontId="3" fillId="0" borderId="14" xfId="1" applyFont="1" applyBorder="1" applyProtection="1">
      <protection locked="0"/>
    </xf>
    <xf numFmtId="0" fontId="3" fillId="0" borderId="6" xfId="1" applyFont="1" applyBorder="1" applyAlignment="1" applyProtection="1">
      <alignment horizontal="center"/>
      <protection locked="0"/>
    </xf>
    <xf numFmtId="4" fontId="5" fillId="0" borderId="6" xfId="1" applyNumberFormat="1" applyFont="1" applyBorder="1" applyProtection="1">
      <protection locked="0"/>
    </xf>
    <xf numFmtId="4" fontId="8" fillId="0" borderId="6" xfId="1" applyNumberFormat="1" applyFont="1" applyBorder="1" applyProtection="1">
      <protection locked="0"/>
    </xf>
    <xf numFmtId="44" fontId="5" fillId="0" borderId="6" xfId="3" applyFont="1" applyBorder="1" applyProtection="1">
      <protection locked="0"/>
    </xf>
    <xf numFmtId="4" fontId="5" fillId="0" borderId="13" xfId="1" applyNumberFormat="1" applyFont="1" applyBorder="1" applyProtection="1">
      <protection locked="0"/>
    </xf>
    <xf numFmtId="0" fontId="5" fillId="0" borderId="9" xfId="1" applyFont="1" applyBorder="1" applyProtection="1">
      <protection locked="0"/>
    </xf>
    <xf numFmtId="4" fontId="4" fillId="0" borderId="11" xfId="1" applyNumberFormat="1" applyFont="1" applyBorder="1"/>
    <xf numFmtId="4" fontId="4" fillId="0" borderId="11" xfId="1" applyNumberFormat="1" applyFont="1" applyBorder="1" applyAlignment="1">
      <alignment horizontal="right"/>
    </xf>
    <xf numFmtId="4" fontId="8" fillId="0" borderId="11" xfId="1" applyNumberFormat="1" applyFont="1" applyBorder="1"/>
    <xf numFmtId="44" fontId="0" fillId="0" borderId="0" xfId="3" applyFont="1"/>
    <xf numFmtId="0" fontId="2" fillId="0" borderId="6" xfId="0" applyFont="1" applyBorder="1" applyAlignment="1">
      <alignment horizontal="left" vertical="top" wrapText="1"/>
    </xf>
    <xf numFmtId="44" fontId="12" fillId="0" borderId="6" xfId="2" applyNumberFormat="1" applyFont="1" applyFill="1" applyBorder="1" applyAlignment="1">
      <alignment horizontal="right" vertical="top"/>
    </xf>
    <xf numFmtId="44" fontId="12" fillId="0" borderId="6" xfId="2" applyNumberFormat="1" applyFont="1" applyFill="1" applyBorder="1" applyAlignment="1">
      <alignment horizontal="right" vertical="top" wrapText="1"/>
    </xf>
    <xf numFmtId="0" fontId="2" fillId="0" borderId="15" xfId="0" applyFont="1" applyFill="1" applyBorder="1" applyAlignment="1">
      <alignment horizontal="left" vertical="top" wrapText="1"/>
    </xf>
    <xf numFmtId="0" fontId="8" fillId="0" borderId="6"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44" fontId="13" fillId="0" borderId="13" xfId="4" applyNumberFormat="1" applyFont="1" applyBorder="1" applyAlignment="1" applyProtection="1">
      <alignment vertical="center" wrapText="1"/>
      <protection locked="0"/>
    </xf>
    <xf numFmtId="44" fontId="13" fillId="0" borderId="6" xfId="4" applyNumberFormat="1" applyFont="1" applyBorder="1" applyAlignment="1" applyProtection="1">
      <alignment vertical="center" wrapText="1"/>
      <protection locked="0"/>
    </xf>
    <xf numFmtId="43" fontId="8" fillId="0" borderId="6" xfId="4" applyNumberFormat="1" applyFont="1" applyBorder="1" applyAlignment="1" applyProtection="1">
      <alignment vertical="center"/>
      <protection locked="0"/>
    </xf>
    <xf numFmtId="44" fontId="7" fillId="0" borderId="6" xfId="4" applyNumberFormat="1" applyFont="1" applyFill="1" applyBorder="1" applyAlignment="1" applyProtection="1">
      <alignment vertical="center" wrapText="1"/>
      <protection locked="0"/>
    </xf>
    <xf numFmtId="43" fontId="8" fillId="0" borderId="0" xfId="4" applyNumberFormat="1" applyFont="1" applyBorder="1" applyAlignment="1" applyProtection="1">
      <alignment vertical="center"/>
      <protection locked="0"/>
    </xf>
    <xf numFmtId="43" fontId="8" fillId="0" borderId="13" xfId="4" applyNumberFormat="1" applyFont="1" applyBorder="1" applyAlignment="1" applyProtection="1">
      <alignment vertical="center"/>
      <protection locked="0"/>
    </xf>
    <xf numFmtId="0" fontId="3" fillId="0" borderId="13" xfId="1" applyFont="1" applyBorder="1" applyAlignment="1" applyProtection="1">
      <alignment horizontal="left" vertical="center"/>
      <protection locked="0"/>
    </xf>
    <xf numFmtId="44" fontId="13" fillId="0" borderId="12" xfId="4" applyNumberFormat="1" applyFont="1" applyBorder="1" applyAlignment="1" applyProtection="1">
      <alignment vertical="center" wrapText="1"/>
      <protection locked="0"/>
    </xf>
    <xf numFmtId="168" fontId="7" fillId="0" borderId="13" xfId="4" applyNumberFormat="1" applyFont="1" applyBorder="1" applyAlignment="1" applyProtection="1">
      <alignment vertical="center" wrapText="1"/>
      <protection locked="0"/>
    </xf>
    <xf numFmtId="168" fontId="7" fillId="0" borderId="13" xfId="4" applyNumberFormat="1" applyFont="1" applyFill="1" applyBorder="1" applyAlignment="1" applyProtection="1">
      <alignment vertical="center" wrapText="1"/>
      <protection locked="0"/>
    </xf>
    <xf numFmtId="49" fontId="12" fillId="0" borderId="6" xfId="2" applyNumberFormat="1" applyFont="1" applyFill="1" applyBorder="1" applyAlignment="1">
      <alignment horizontal="left" vertical="top"/>
    </xf>
    <xf numFmtId="0" fontId="2" fillId="0" borderId="6" xfId="36" applyFont="1" applyFill="1" applyBorder="1"/>
    <xf numFmtId="0" fontId="2" fillId="0" borderId="14" xfId="36" applyFont="1" applyFill="1" applyBorder="1"/>
    <xf numFmtId="44" fontId="5" fillId="0" borderId="13" xfId="3" applyFont="1" applyFill="1" applyBorder="1" applyAlignment="1" applyProtection="1">
      <alignment vertical="center"/>
      <protection locked="0"/>
    </xf>
    <xf numFmtId="43" fontId="5" fillId="0" borderId="13" xfId="4" applyNumberFormat="1" applyFont="1" applyFill="1" applyBorder="1" applyAlignment="1" applyProtection="1">
      <alignment vertical="center"/>
      <protection locked="0"/>
    </xf>
    <xf numFmtId="0" fontId="4" fillId="0" borderId="0" xfId="1" applyFont="1" applyAlignment="1">
      <alignment horizontal="center"/>
    </xf>
    <xf numFmtId="0" fontId="4" fillId="0" borderId="1" xfId="1" applyFont="1" applyBorder="1" applyAlignment="1">
      <alignment horizontal="center"/>
    </xf>
    <xf numFmtId="0" fontId="3" fillId="0" borderId="7" xfId="1" applyFont="1" applyFill="1" applyBorder="1" applyAlignment="1">
      <alignment horizontal="center"/>
    </xf>
    <xf numFmtId="0" fontId="3" fillId="0" borderId="1" xfId="1" applyFont="1" applyFill="1" applyBorder="1" applyAlignment="1">
      <alignment horizontal="center"/>
    </xf>
    <xf numFmtId="0" fontId="3" fillId="0" borderId="8" xfId="1" applyFont="1" applyFill="1" applyBorder="1" applyAlignment="1">
      <alignment horizontal="center"/>
    </xf>
  </cellXfs>
  <cellStyles count="37">
    <cellStyle name="Comma 2" xfId="6"/>
    <cellStyle name="Comma 3" xfId="7"/>
    <cellStyle name="Comma 3 2" xfId="8"/>
    <cellStyle name="Comma 4" xfId="9"/>
    <cellStyle name="Currency 2" xfId="10"/>
    <cellStyle name="Currency 3" xfId="11"/>
    <cellStyle name="Currency 4" xfId="12"/>
    <cellStyle name="Currency 4 2" xfId="13"/>
    <cellStyle name="Currency 5" xfId="14"/>
    <cellStyle name="Euro" xfId="15"/>
    <cellStyle name="Euro 2" xfId="16"/>
    <cellStyle name="Euro 3" xfId="17"/>
    <cellStyle name="Euro 4" xfId="18"/>
    <cellStyle name="Millares 2" xfId="19"/>
    <cellStyle name="Millares 3" xfId="20"/>
    <cellStyle name="Millares 4" xfId="21"/>
    <cellStyle name="Millares 4 2" xfId="5"/>
    <cellStyle name="Moneda 2" xfId="22"/>
    <cellStyle name="Moneda 3" xfId="23"/>
    <cellStyle name="Moneda 3 2" xfId="3"/>
    <cellStyle name="Moneda_ANEXOS STA ANA 09_4 MODF(1) 2" xfId="4"/>
    <cellStyle name="Normal" xfId="0" builtinId="0"/>
    <cellStyle name="Normal 2" xfId="2"/>
    <cellStyle name="Normal 2 2" xfId="24"/>
    <cellStyle name="Normal 3" xfId="25"/>
    <cellStyle name="Normal 4" xfId="26"/>
    <cellStyle name="Normal 5" xfId="27"/>
    <cellStyle name="Normal 6" xfId="28"/>
    <cellStyle name="Normal 7" xfId="29"/>
    <cellStyle name="Normal_ANEXOS 4to Trim 09" xfId="36"/>
    <cellStyle name="Normal_ANEXOS STA ANA 09_4 MODF(1)" xfId="1"/>
    <cellStyle name="Percent 2" xfId="30"/>
    <cellStyle name="Percent 3" xfId="31"/>
    <cellStyle name="Percent 3 2" xfId="32"/>
    <cellStyle name="Percent 4" xfId="33"/>
    <cellStyle name="Porcentual 2" xfId="34"/>
    <cellStyle name="Porcentual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8"/>
  <sheetViews>
    <sheetView tabSelected="1" workbookViewId="0">
      <selection activeCell="B4" sqref="B4"/>
    </sheetView>
  </sheetViews>
  <sheetFormatPr baseColWidth="10" defaultColWidth="9.140625" defaultRowHeight="15" x14ac:dyDescent="0.25"/>
  <cols>
    <col min="1" max="1" width="4.85546875" style="2" customWidth="1"/>
    <col min="2" max="2" width="59.5703125" style="2" customWidth="1"/>
    <col min="3" max="3" width="10" style="2" customWidth="1"/>
    <col min="4" max="4" width="16.7109375" style="2" customWidth="1"/>
    <col min="5" max="5" width="17.28515625" style="2" customWidth="1"/>
    <col min="6" max="6" width="15.28515625" style="2" bestFit="1" customWidth="1"/>
    <col min="7" max="7" width="13.85546875" style="2" bestFit="1" customWidth="1"/>
    <col min="8" max="8" width="13.5703125" style="2" bestFit="1" customWidth="1"/>
    <col min="9" max="9" width="17.5703125" style="2" customWidth="1"/>
    <col min="10" max="10" width="17" style="54" customWidth="1"/>
    <col min="11" max="11" width="15.28515625" style="2" bestFit="1" customWidth="1"/>
    <col min="12" max="13" width="13.5703125" style="2" bestFit="1" customWidth="1"/>
    <col min="14" max="16384" width="9.140625" style="2"/>
  </cols>
  <sheetData>
    <row r="1" spans="1:13" ht="12.75" x14ac:dyDescent="0.2">
      <c r="A1" s="1"/>
      <c r="B1" s="77" t="s">
        <v>0</v>
      </c>
      <c r="C1" s="77"/>
      <c r="D1" s="77"/>
      <c r="E1" s="77"/>
      <c r="F1" s="77"/>
      <c r="G1" s="77"/>
      <c r="H1" s="77"/>
      <c r="I1" s="77"/>
      <c r="J1" s="77"/>
      <c r="K1" s="77"/>
      <c r="L1" s="77"/>
      <c r="M1" s="77"/>
    </row>
    <row r="2" spans="1:13" ht="12.75" x14ac:dyDescent="0.2">
      <c r="A2" s="1"/>
      <c r="B2" s="77" t="s">
        <v>1</v>
      </c>
      <c r="C2" s="77"/>
      <c r="D2" s="77"/>
      <c r="E2" s="77"/>
      <c r="F2" s="77"/>
      <c r="G2" s="77"/>
      <c r="H2" s="77"/>
      <c r="I2" s="77"/>
      <c r="J2" s="77"/>
      <c r="K2" s="77"/>
      <c r="L2" s="77"/>
      <c r="M2" s="3"/>
    </row>
    <row r="3" spans="1:13" ht="12.75" x14ac:dyDescent="0.2">
      <c r="A3" s="1"/>
      <c r="B3" s="3" t="s">
        <v>2</v>
      </c>
      <c r="C3" s="3"/>
      <c r="D3" s="3"/>
      <c r="E3" s="3"/>
      <c r="F3" s="3"/>
      <c r="G3" s="3"/>
      <c r="H3" s="3"/>
      <c r="I3" s="3"/>
      <c r="J3" s="4"/>
      <c r="K3" s="3"/>
      <c r="L3" s="3"/>
      <c r="M3" s="3" t="s">
        <v>26</v>
      </c>
    </row>
    <row r="4" spans="1:13" ht="12.75" x14ac:dyDescent="0.2">
      <c r="A4" s="1"/>
      <c r="B4" s="3" t="s">
        <v>33</v>
      </c>
      <c r="C4" s="3"/>
      <c r="D4" s="3"/>
      <c r="E4" s="3"/>
      <c r="F4" s="3"/>
      <c r="G4" s="3"/>
      <c r="H4" s="3"/>
      <c r="I4" s="3"/>
      <c r="J4" s="4"/>
      <c r="K4" s="3"/>
      <c r="L4" s="78"/>
      <c r="M4" s="78"/>
    </row>
    <row r="5" spans="1:13" ht="12.75" x14ac:dyDescent="0.2">
      <c r="A5" s="5"/>
      <c r="B5" s="5"/>
      <c r="C5" s="5"/>
      <c r="D5" s="6"/>
      <c r="E5" s="6"/>
      <c r="F5" s="6"/>
      <c r="G5" s="6"/>
      <c r="H5" s="6"/>
      <c r="I5" s="7"/>
      <c r="J5" s="8"/>
      <c r="K5" s="6"/>
      <c r="L5" s="6"/>
      <c r="M5" s="9"/>
    </row>
    <row r="6" spans="1:13" ht="12.75" x14ac:dyDescent="0.2">
      <c r="A6" s="10"/>
      <c r="B6" s="11"/>
      <c r="C6" s="11" t="s">
        <v>3</v>
      </c>
      <c r="D6" s="79" t="s">
        <v>4</v>
      </c>
      <c r="E6" s="80"/>
      <c r="F6" s="80"/>
      <c r="G6" s="80"/>
      <c r="H6" s="81"/>
      <c r="I6" s="79" t="s">
        <v>5</v>
      </c>
      <c r="J6" s="80"/>
      <c r="K6" s="80"/>
      <c r="L6" s="80"/>
      <c r="M6" s="81"/>
    </row>
    <row r="7" spans="1:13" ht="13.5" thickBot="1" x14ac:dyDescent="0.25">
      <c r="A7" s="12" t="s">
        <v>6</v>
      </c>
      <c r="B7" s="12" t="s">
        <v>7</v>
      </c>
      <c r="C7" s="12" t="s">
        <v>8</v>
      </c>
      <c r="D7" s="13" t="s">
        <v>9</v>
      </c>
      <c r="E7" s="13" t="s">
        <v>10</v>
      </c>
      <c r="F7" s="13" t="s">
        <v>11</v>
      </c>
      <c r="G7" s="13" t="s">
        <v>12</v>
      </c>
      <c r="H7" s="13" t="s">
        <v>13</v>
      </c>
      <c r="I7" s="13" t="s">
        <v>9</v>
      </c>
      <c r="J7" s="14" t="s">
        <v>10</v>
      </c>
      <c r="K7" s="13" t="s">
        <v>11</v>
      </c>
      <c r="L7" s="13" t="s">
        <v>12</v>
      </c>
      <c r="M7" s="15" t="s">
        <v>13</v>
      </c>
    </row>
    <row r="8" spans="1:13" s="16" customFormat="1" ht="13.5" thickTop="1" x14ac:dyDescent="0.25">
      <c r="A8" s="17"/>
      <c r="B8" s="59" t="s">
        <v>14</v>
      </c>
      <c r="C8" s="18"/>
      <c r="D8" s="62">
        <f>SUM(D9:D11)</f>
        <v>922451.95</v>
      </c>
      <c r="E8" s="62">
        <f t="shared" ref="E8:M8" si="0">SUM(E9:E11)</f>
        <v>0</v>
      </c>
      <c r="F8" s="62">
        <f t="shared" si="0"/>
        <v>691838.83</v>
      </c>
      <c r="G8" s="62">
        <f t="shared" si="0"/>
        <v>115306.56</v>
      </c>
      <c r="H8" s="62">
        <f t="shared" si="0"/>
        <v>115306.56</v>
      </c>
      <c r="I8" s="62">
        <f t="shared" si="0"/>
        <v>921008.2</v>
      </c>
      <c r="J8" s="62">
        <f t="shared" si="0"/>
        <v>0</v>
      </c>
      <c r="K8" s="62">
        <f t="shared" si="0"/>
        <v>690395.08000000007</v>
      </c>
      <c r="L8" s="62">
        <f t="shared" si="0"/>
        <v>115306.56</v>
      </c>
      <c r="M8" s="69">
        <f t="shared" si="0"/>
        <v>115306.56</v>
      </c>
    </row>
    <row r="9" spans="1:13" s="16" customFormat="1" ht="12.75" x14ac:dyDescent="0.25">
      <c r="A9" s="17"/>
      <c r="B9" s="58"/>
      <c r="C9" s="18"/>
      <c r="D9" s="19"/>
      <c r="E9" s="19"/>
      <c r="F9" s="19"/>
      <c r="G9" s="19"/>
      <c r="H9" s="19"/>
      <c r="I9" s="19"/>
      <c r="J9" s="22"/>
      <c r="K9" s="19"/>
      <c r="L9" s="19"/>
      <c r="M9" s="20"/>
    </row>
    <row r="10" spans="1:13" s="16" customFormat="1" ht="12.75" x14ac:dyDescent="0.25">
      <c r="A10" s="17"/>
      <c r="B10" s="58" t="s">
        <v>27</v>
      </c>
      <c r="C10" s="18" t="s">
        <v>29</v>
      </c>
      <c r="D10" s="19">
        <f>SUM(F10:H10)</f>
        <v>560332.56000000006</v>
      </c>
      <c r="E10" s="19"/>
      <c r="F10" s="19">
        <v>420249.42</v>
      </c>
      <c r="G10" s="19">
        <v>70041.570000000007</v>
      </c>
      <c r="H10" s="19">
        <v>70041.570000000007</v>
      </c>
      <c r="I10" s="19">
        <f>SUM(K10:M10)</f>
        <v>560279.14</v>
      </c>
      <c r="J10" s="22"/>
      <c r="K10" s="19">
        <v>420196</v>
      </c>
      <c r="L10" s="19">
        <v>70041.570000000007</v>
      </c>
      <c r="M10" s="20">
        <v>70041.570000000007</v>
      </c>
    </row>
    <row r="11" spans="1:13" s="16" customFormat="1" ht="12.75" x14ac:dyDescent="0.25">
      <c r="A11" s="17"/>
      <c r="B11" s="58" t="s">
        <v>28</v>
      </c>
      <c r="C11" s="18" t="s">
        <v>29</v>
      </c>
      <c r="D11" s="19">
        <f>SUM(F11:H11)</f>
        <v>362119.38999999996</v>
      </c>
      <c r="E11" s="56"/>
      <c r="F11" s="56">
        <v>271589.40999999997</v>
      </c>
      <c r="G11" s="19">
        <v>45264.99</v>
      </c>
      <c r="H11" s="19">
        <v>45264.99</v>
      </c>
      <c r="I11" s="19">
        <f>SUM(K11:M11)</f>
        <v>360729.06</v>
      </c>
      <c r="J11" s="56"/>
      <c r="K11" s="56">
        <v>270199.08</v>
      </c>
      <c r="L11" s="19">
        <v>45264.99</v>
      </c>
      <c r="M11" s="20">
        <v>45264.99</v>
      </c>
    </row>
    <row r="12" spans="1:13" s="16" customFormat="1" ht="12.75" x14ac:dyDescent="0.25">
      <c r="A12" s="17"/>
      <c r="B12" s="58" t="s">
        <v>32</v>
      </c>
      <c r="C12" s="18" t="s">
        <v>29</v>
      </c>
      <c r="D12" s="19">
        <f>SUM(F12:H12)</f>
        <v>1086557.4000000001</v>
      </c>
      <c r="E12" s="19"/>
      <c r="F12" s="19">
        <v>814918.06</v>
      </c>
      <c r="G12" s="19">
        <v>135819.67000000001</v>
      </c>
      <c r="H12" s="19">
        <v>135819.67000000001</v>
      </c>
      <c r="I12" s="19">
        <f>SUM(K12:M12)</f>
        <v>1076352.27</v>
      </c>
      <c r="J12" s="22"/>
      <c r="K12" s="25">
        <v>804712.93</v>
      </c>
      <c r="L12" s="19">
        <v>135819.67000000001</v>
      </c>
      <c r="M12" s="20">
        <v>135819.67000000001</v>
      </c>
    </row>
    <row r="13" spans="1:13" s="16" customFormat="1" ht="12.75" x14ac:dyDescent="0.2">
      <c r="A13" s="17"/>
      <c r="B13" s="73" t="s">
        <v>34</v>
      </c>
      <c r="C13" s="18" t="s">
        <v>29</v>
      </c>
      <c r="D13" s="19">
        <f>SUM(F13:H13)</f>
        <v>147060.51999999999</v>
      </c>
      <c r="E13" s="19"/>
      <c r="F13" s="19">
        <v>110295.42</v>
      </c>
      <c r="G13" s="19">
        <v>18382.55</v>
      </c>
      <c r="H13" s="19">
        <v>18382.55</v>
      </c>
      <c r="I13" s="19">
        <f>SUM(J13:M13)</f>
        <v>146719.78</v>
      </c>
      <c r="J13" s="22"/>
      <c r="K13" s="25">
        <v>109954.68</v>
      </c>
      <c r="L13" s="19">
        <v>18382.55</v>
      </c>
      <c r="M13" s="20">
        <v>18382.55</v>
      </c>
    </row>
    <row r="14" spans="1:13" s="16" customFormat="1" ht="12.75" x14ac:dyDescent="0.2">
      <c r="A14" s="17"/>
      <c r="B14" s="74" t="s">
        <v>35</v>
      </c>
      <c r="C14" s="18" t="s">
        <v>29</v>
      </c>
      <c r="D14" s="19">
        <f t="shared" ref="D14:D19" si="1">SUM(F14:H14)</f>
        <v>120790.93999999999</v>
      </c>
      <c r="E14" s="19"/>
      <c r="F14" s="19">
        <v>90593.2</v>
      </c>
      <c r="G14" s="19">
        <v>15098.87</v>
      </c>
      <c r="H14" s="19">
        <v>15098.87</v>
      </c>
      <c r="I14" s="19">
        <f t="shared" ref="I14:I19" si="2">SUM(J14:M14)</f>
        <v>120675.81</v>
      </c>
      <c r="J14" s="22"/>
      <c r="K14" s="25">
        <v>90478.07</v>
      </c>
      <c r="L14" s="19">
        <v>15098.87</v>
      </c>
      <c r="M14" s="20">
        <v>15098.87</v>
      </c>
    </row>
    <row r="15" spans="1:13" s="16" customFormat="1" ht="12.75" x14ac:dyDescent="0.2">
      <c r="A15" s="17"/>
      <c r="B15" s="74" t="s">
        <v>36</v>
      </c>
      <c r="C15" s="18" t="s">
        <v>29</v>
      </c>
      <c r="D15" s="19">
        <f t="shared" si="1"/>
        <v>214789.08000000002</v>
      </c>
      <c r="E15" s="19"/>
      <c r="F15" s="19">
        <v>161091.82</v>
      </c>
      <c r="G15" s="19">
        <v>26848.63</v>
      </c>
      <c r="H15" s="19">
        <v>26848.63</v>
      </c>
      <c r="I15" s="19">
        <f t="shared" si="2"/>
        <v>211299.86000000002</v>
      </c>
      <c r="J15" s="22"/>
      <c r="K15" s="25">
        <v>157602.6</v>
      </c>
      <c r="L15" s="19">
        <v>26848.63</v>
      </c>
      <c r="M15" s="20">
        <v>26848.63</v>
      </c>
    </row>
    <row r="16" spans="1:13" s="16" customFormat="1" ht="12.75" x14ac:dyDescent="0.2">
      <c r="A16" s="17"/>
      <c r="B16" s="74" t="s">
        <v>44</v>
      </c>
      <c r="C16" s="18" t="s">
        <v>29</v>
      </c>
      <c r="D16" s="19">
        <f t="shared" si="1"/>
        <v>408975.45999999996</v>
      </c>
      <c r="E16" s="19"/>
      <c r="F16" s="19">
        <v>306731.59999999998</v>
      </c>
      <c r="G16" s="19">
        <v>51121.93</v>
      </c>
      <c r="H16" s="19">
        <v>51121.93</v>
      </c>
      <c r="I16" s="19">
        <f t="shared" si="2"/>
        <v>122692.63</v>
      </c>
      <c r="J16" s="22"/>
      <c r="K16" s="26">
        <v>20448.77</v>
      </c>
      <c r="L16" s="27">
        <v>51121.93</v>
      </c>
      <c r="M16" s="26">
        <v>51121.93</v>
      </c>
    </row>
    <row r="17" spans="1:13" s="33" customFormat="1" ht="12.75" x14ac:dyDescent="0.2">
      <c r="A17" s="28"/>
      <c r="B17" s="74" t="s">
        <v>37</v>
      </c>
      <c r="C17" s="18" t="s">
        <v>29</v>
      </c>
      <c r="D17" s="19">
        <f t="shared" si="1"/>
        <v>162794.93</v>
      </c>
      <c r="E17" s="29"/>
      <c r="F17" s="29">
        <v>122096.19</v>
      </c>
      <c r="G17" s="29">
        <v>20349.37</v>
      </c>
      <c r="H17" s="29">
        <v>20349.37</v>
      </c>
      <c r="I17" s="19">
        <f t="shared" si="2"/>
        <v>162533.75</v>
      </c>
      <c r="J17" s="30"/>
      <c r="K17" s="31">
        <v>121835.01</v>
      </c>
      <c r="L17" s="32">
        <v>20349.37</v>
      </c>
      <c r="M17" s="31">
        <v>20349.37</v>
      </c>
    </row>
    <row r="18" spans="1:13" s="33" customFormat="1" ht="12.75" x14ac:dyDescent="0.2">
      <c r="A18" s="28"/>
      <c r="B18" s="74" t="s">
        <v>38</v>
      </c>
      <c r="C18" s="18" t="s">
        <v>29</v>
      </c>
      <c r="D18" s="19">
        <f t="shared" si="1"/>
        <v>180010.15999999997</v>
      </c>
      <c r="E18" s="29"/>
      <c r="F18" s="29">
        <v>135007.62</v>
      </c>
      <c r="G18" s="29">
        <v>22501.27</v>
      </c>
      <c r="H18" s="29">
        <v>22501.27</v>
      </c>
      <c r="I18" s="19">
        <f t="shared" si="2"/>
        <v>179357.39999999997</v>
      </c>
      <c r="J18" s="30"/>
      <c r="K18" s="34">
        <v>134354.85999999999</v>
      </c>
      <c r="L18" s="32">
        <v>22501.27</v>
      </c>
      <c r="M18" s="31">
        <v>22501.27</v>
      </c>
    </row>
    <row r="19" spans="1:13" s="33" customFormat="1" ht="12.75" x14ac:dyDescent="0.2">
      <c r="A19" s="28"/>
      <c r="B19" s="74" t="s">
        <v>39</v>
      </c>
      <c r="C19" s="18" t="s">
        <v>29</v>
      </c>
      <c r="D19" s="19">
        <f t="shared" si="1"/>
        <v>293837.10000000003</v>
      </c>
      <c r="E19" s="29"/>
      <c r="F19" s="29">
        <v>220377.82</v>
      </c>
      <c r="G19" s="29">
        <v>36729.64</v>
      </c>
      <c r="H19" s="29">
        <v>36729.64</v>
      </c>
      <c r="I19" s="19">
        <f t="shared" si="2"/>
        <v>290288.53000000003</v>
      </c>
      <c r="J19" s="30"/>
      <c r="K19" s="34">
        <v>216829.25</v>
      </c>
      <c r="L19" s="32">
        <v>36729.64</v>
      </c>
      <c r="M19" s="31">
        <v>36729.64</v>
      </c>
    </row>
    <row r="20" spans="1:13" s="33" customFormat="1" ht="12.75" x14ac:dyDescent="0.2">
      <c r="A20" s="28"/>
      <c r="B20" s="74"/>
      <c r="C20" s="18"/>
      <c r="D20" s="19"/>
      <c r="E20" s="29"/>
      <c r="F20" s="29"/>
      <c r="G20" s="29"/>
      <c r="H20" s="29"/>
      <c r="I20" s="19"/>
      <c r="J20" s="75"/>
      <c r="K20" s="76"/>
      <c r="L20" s="32"/>
      <c r="M20" s="31"/>
    </row>
    <row r="21" spans="1:13" s="33" customFormat="1" ht="12.75" x14ac:dyDescent="0.25">
      <c r="A21" s="28"/>
      <c r="B21" s="61" t="s">
        <v>16</v>
      </c>
      <c r="C21" s="18"/>
      <c r="D21" s="62">
        <f>SUM(D22:D34)</f>
        <v>25474159.34</v>
      </c>
      <c r="E21" s="62">
        <f t="shared" ref="E21:G21" si="3">SUM(E22:E34)</f>
        <v>25465351.669999998</v>
      </c>
      <c r="F21" s="62">
        <f t="shared" si="3"/>
        <v>1355.99</v>
      </c>
      <c r="G21" s="62">
        <f t="shared" si="3"/>
        <v>17810.809999999998</v>
      </c>
      <c r="H21" s="62">
        <f t="shared" ref="H21" si="4">SUM(H22:H30)</f>
        <v>0</v>
      </c>
      <c r="I21" s="62">
        <f>SUM(I22:I34)</f>
        <v>16785191.98</v>
      </c>
      <c r="J21" s="62">
        <f t="shared" ref="J21:M21" si="5">SUM(J22:J34)</f>
        <v>15989996.98</v>
      </c>
      <c r="K21" s="62">
        <f t="shared" si="5"/>
        <v>0</v>
      </c>
      <c r="L21" s="62">
        <f t="shared" si="5"/>
        <v>795195</v>
      </c>
      <c r="M21" s="63">
        <f t="shared" si="5"/>
        <v>0</v>
      </c>
    </row>
    <row r="22" spans="1:13" s="16" customFormat="1" ht="12.75" x14ac:dyDescent="0.25">
      <c r="A22" s="17">
        <v>2165</v>
      </c>
      <c r="B22" s="40" t="s">
        <v>18</v>
      </c>
      <c r="C22" s="21" t="s">
        <v>25</v>
      </c>
      <c r="D22" s="26">
        <f>SUM(E22:H22)</f>
        <v>2727524.41</v>
      </c>
      <c r="E22" s="26">
        <f>2670300+39413.6</f>
        <v>2709713.6</v>
      </c>
      <c r="F22" s="26"/>
      <c r="G22" s="26">
        <f>17822.87-12.06</f>
        <v>17810.809999999998</v>
      </c>
      <c r="H22" s="26"/>
      <c r="I22" s="37">
        <f t="shared" ref="I22:I27" si="6">SUM(J22:M22)</f>
        <v>2727524.41</v>
      </c>
      <c r="J22" s="22">
        <f>781942.64+1352630.59-202243.82</f>
        <v>1932329.41</v>
      </c>
      <c r="K22" s="37"/>
      <c r="L22" s="38">
        <f>795195</f>
        <v>795195</v>
      </c>
      <c r="M22" s="37"/>
    </row>
    <row r="23" spans="1:13" s="16" customFormat="1" ht="12.75" x14ac:dyDescent="0.25">
      <c r="A23" s="17">
        <v>2165</v>
      </c>
      <c r="B23" s="39" t="s">
        <v>19</v>
      </c>
      <c r="C23" s="21" t="s">
        <v>17</v>
      </c>
      <c r="D23" s="26">
        <f t="shared" ref="D23:D30" si="7">SUM(E23:H23)</f>
        <v>1034676</v>
      </c>
      <c r="E23" s="26">
        <v>1034676</v>
      </c>
      <c r="F23" s="26"/>
      <c r="G23" s="26"/>
      <c r="H23" s="26"/>
      <c r="I23" s="37">
        <f t="shared" si="6"/>
        <v>1025325.98</v>
      </c>
      <c r="J23" s="30">
        <f>308247.47+717078.51</f>
        <v>1025325.98</v>
      </c>
      <c r="K23" s="37"/>
      <c r="L23" s="38"/>
      <c r="M23" s="37"/>
    </row>
    <row r="24" spans="1:13" s="16" customFormat="1" ht="12.75" x14ac:dyDescent="0.25">
      <c r="A24" s="17">
        <v>2165</v>
      </c>
      <c r="B24" s="39" t="s">
        <v>20</v>
      </c>
      <c r="C24" s="21" t="s">
        <v>17</v>
      </c>
      <c r="D24" s="26">
        <f t="shared" si="7"/>
        <v>2122097</v>
      </c>
      <c r="E24" s="26">
        <v>2122097</v>
      </c>
      <c r="F24" s="26"/>
      <c r="G24" s="26"/>
      <c r="H24" s="26"/>
      <c r="I24" s="37">
        <f t="shared" si="6"/>
        <v>1663736.1099999999</v>
      </c>
      <c r="J24" s="22">
        <f>1659495.23+4240.88</f>
        <v>1663736.1099999999</v>
      </c>
      <c r="K24" s="37"/>
      <c r="L24" s="38"/>
      <c r="M24" s="37"/>
    </row>
    <row r="25" spans="1:13" s="16" customFormat="1" ht="12.75" x14ac:dyDescent="0.25">
      <c r="A25" s="17">
        <v>2165</v>
      </c>
      <c r="B25" s="39" t="s">
        <v>21</v>
      </c>
      <c r="C25" s="21" t="s">
        <v>17</v>
      </c>
      <c r="D25" s="26">
        <f t="shared" si="7"/>
        <v>1719357</v>
      </c>
      <c r="E25" s="26">
        <v>1719357</v>
      </c>
      <c r="F25" s="26"/>
      <c r="G25" s="26"/>
      <c r="H25" s="26"/>
      <c r="I25" s="37">
        <f t="shared" si="6"/>
        <v>1701870.17</v>
      </c>
      <c r="J25" s="22">
        <f>511832.43+1190037.74</f>
        <v>1701870.17</v>
      </c>
      <c r="K25" s="37"/>
      <c r="L25" s="38"/>
      <c r="M25" s="37"/>
    </row>
    <row r="26" spans="1:13" s="16" customFormat="1" ht="12.75" x14ac:dyDescent="0.25">
      <c r="A26" s="17">
        <v>2165</v>
      </c>
      <c r="B26" s="40" t="s">
        <v>22</v>
      </c>
      <c r="C26" s="21" t="s">
        <v>25</v>
      </c>
      <c r="D26" s="26">
        <f t="shared" si="7"/>
        <v>1979355.99</v>
      </c>
      <c r="E26" s="26">
        <v>1978000</v>
      </c>
      <c r="F26" s="26">
        <v>1355.99</v>
      </c>
      <c r="G26" s="26"/>
      <c r="H26" s="26"/>
      <c r="I26" s="37">
        <f t="shared" si="6"/>
        <v>1968914.17</v>
      </c>
      <c r="J26" s="22">
        <f>591233.57+729542+648138.6</f>
        <v>1968914.17</v>
      </c>
      <c r="K26" s="37"/>
      <c r="L26" s="38"/>
      <c r="M26" s="37"/>
    </row>
    <row r="27" spans="1:13" s="16" customFormat="1" ht="12.75" x14ac:dyDescent="0.25">
      <c r="A27" s="17">
        <v>2165</v>
      </c>
      <c r="B27" s="40" t="s">
        <v>23</v>
      </c>
      <c r="C27" s="21" t="s">
        <v>17</v>
      </c>
      <c r="D27" s="26">
        <f t="shared" si="7"/>
        <v>2421704</v>
      </c>
      <c r="E27" s="26">
        <v>2421704</v>
      </c>
      <c r="F27" s="26"/>
      <c r="G27" s="26"/>
      <c r="H27" s="26"/>
      <c r="I27" s="37">
        <f t="shared" si="6"/>
        <v>1904641.66</v>
      </c>
      <c r="J27" s="22">
        <f>724111.52+478110.91+702419.23</f>
        <v>1904641.66</v>
      </c>
      <c r="K27" s="37"/>
      <c r="L27" s="38"/>
      <c r="M27" s="37"/>
    </row>
    <row r="28" spans="1:13" s="16" customFormat="1" ht="12.75" x14ac:dyDescent="0.25">
      <c r="A28" s="17">
        <v>2165</v>
      </c>
      <c r="B28" s="39" t="s">
        <v>24</v>
      </c>
      <c r="C28" s="21" t="s">
        <v>17</v>
      </c>
      <c r="D28" s="26">
        <f t="shared" ref="D28" si="8">SUM(E28:H28)</f>
        <v>1464451</v>
      </c>
      <c r="E28" s="37">
        <v>1464451</v>
      </c>
      <c r="F28" s="37"/>
      <c r="G28" s="37"/>
      <c r="H28" s="37"/>
      <c r="I28" s="37">
        <f t="shared" ref="I28:I34" si="9">SUM(J28:M28)</f>
        <v>1085843.43</v>
      </c>
      <c r="J28" s="22">
        <f>436282.48+649560.95</f>
        <v>1085843.43</v>
      </c>
      <c r="K28" s="38"/>
      <c r="L28" s="38"/>
      <c r="M28" s="37"/>
    </row>
    <row r="29" spans="1:13" s="16" customFormat="1" ht="12.75" x14ac:dyDescent="0.25">
      <c r="A29" s="17">
        <v>2165</v>
      </c>
      <c r="B29" s="42" t="s">
        <v>31</v>
      </c>
      <c r="C29" s="21" t="s">
        <v>17</v>
      </c>
      <c r="D29" s="37">
        <v>1529513.26</v>
      </c>
      <c r="E29" s="37">
        <v>1539872.39</v>
      </c>
      <c r="F29" s="37"/>
      <c r="G29" s="37"/>
      <c r="H29" s="37"/>
      <c r="I29" s="37">
        <f t="shared" si="9"/>
        <v>957865.08</v>
      </c>
      <c r="J29" s="22">
        <f>458853.97+499011.11</f>
        <v>957865.08</v>
      </c>
      <c r="K29" s="38"/>
      <c r="L29" s="38"/>
      <c r="M29" s="37"/>
    </row>
    <row r="30" spans="1:13" s="33" customFormat="1" ht="14.25" customHeight="1" x14ac:dyDescent="0.25">
      <c r="A30" s="28">
        <v>2165</v>
      </c>
      <c r="B30" s="24" t="s">
        <v>30</v>
      </c>
      <c r="C30" s="18" t="s">
        <v>17</v>
      </c>
      <c r="D30" s="70">
        <f t="shared" si="7"/>
        <v>853773</v>
      </c>
      <c r="E30" s="71">
        <v>853773</v>
      </c>
      <c r="F30" s="29"/>
      <c r="G30" s="29"/>
      <c r="H30" s="29"/>
      <c r="I30" s="37">
        <f t="shared" si="9"/>
        <v>684759.83</v>
      </c>
      <c r="J30" s="30">
        <v>684759.83</v>
      </c>
      <c r="K30" s="29"/>
      <c r="L30" s="29"/>
      <c r="M30" s="65"/>
    </row>
    <row r="31" spans="1:13" s="16" customFormat="1" ht="12.75" x14ac:dyDescent="0.25">
      <c r="A31" s="28">
        <v>2165</v>
      </c>
      <c r="B31" s="42" t="s">
        <v>40</v>
      </c>
      <c r="C31" s="21" t="s">
        <v>17</v>
      </c>
      <c r="D31" s="37">
        <v>2403056.94</v>
      </c>
      <c r="E31" s="37">
        <v>2403056.94</v>
      </c>
      <c r="F31" s="37"/>
      <c r="G31" s="37"/>
      <c r="H31" s="37"/>
      <c r="I31" s="37">
        <f t="shared" si="9"/>
        <v>1107002.6399999999</v>
      </c>
      <c r="J31" s="22">
        <v>1107002.6399999999</v>
      </c>
      <c r="K31" s="26"/>
      <c r="L31" s="27"/>
      <c r="M31" s="34"/>
    </row>
    <row r="32" spans="1:13" s="16" customFormat="1" ht="12.75" x14ac:dyDescent="0.25">
      <c r="A32" s="28">
        <v>2165</v>
      </c>
      <c r="B32" s="72" t="s">
        <v>41</v>
      </c>
      <c r="C32" s="21" t="s">
        <v>17</v>
      </c>
      <c r="D32" s="19">
        <v>692955.74</v>
      </c>
      <c r="E32" s="19">
        <v>692955.74</v>
      </c>
      <c r="F32" s="62"/>
      <c r="G32" s="62"/>
      <c r="H32" s="62"/>
      <c r="I32" s="37">
        <f t="shared" si="9"/>
        <v>0</v>
      </c>
      <c r="J32" s="62"/>
      <c r="K32" s="62"/>
      <c r="L32" s="62"/>
      <c r="M32" s="63"/>
    </row>
    <row r="33" spans="1:13" s="16" customFormat="1" ht="12.75" x14ac:dyDescent="0.25">
      <c r="A33" s="28">
        <v>2165</v>
      </c>
      <c r="B33" s="55" t="s">
        <v>42</v>
      </c>
      <c r="C33" s="21" t="s">
        <v>17</v>
      </c>
      <c r="D33" s="19">
        <v>3056363.2</v>
      </c>
      <c r="E33" s="19">
        <v>3056363.2</v>
      </c>
      <c r="F33" s="19"/>
      <c r="G33" s="19"/>
      <c r="H33" s="19"/>
      <c r="I33" s="37">
        <f t="shared" si="9"/>
        <v>916908.96</v>
      </c>
      <c r="J33" s="22">
        <v>916908.96</v>
      </c>
      <c r="K33" s="26"/>
      <c r="L33" s="27"/>
      <c r="M33" s="26"/>
    </row>
    <row r="34" spans="1:13" s="16" customFormat="1" ht="12.75" x14ac:dyDescent="0.25">
      <c r="A34" s="28">
        <v>2165</v>
      </c>
      <c r="B34" s="55" t="s">
        <v>43</v>
      </c>
      <c r="C34" s="21" t="s">
        <v>17</v>
      </c>
      <c r="D34" s="57">
        <v>3469331.8</v>
      </c>
      <c r="E34" s="56">
        <v>3469331.8</v>
      </c>
      <c r="F34" s="56"/>
      <c r="G34" s="19"/>
      <c r="H34" s="19"/>
      <c r="I34" s="37">
        <f t="shared" si="9"/>
        <v>1040799.54</v>
      </c>
      <c r="J34" s="56">
        <v>1040799.54</v>
      </c>
      <c r="K34" s="26"/>
      <c r="L34" s="27"/>
      <c r="M34" s="26"/>
    </row>
    <row r="35" spans="1:13" s="16" customFormat="1" ht="12.75" x14ac:dyDescent="0.25">
      <c r="A35" s="28"/>
      <c r="B35" s="23"/>
      <c r="C35" s="21"/>
      <c r="D35" s="19"/>
      <c r="E35" s="19"/>
      <c r="F35" s="19"/>
      <c r="G35" s="19"/>
      <c r="H35" s="19"/>
      <c r="I35" s="19"/>
      <c r="J35" s="22"/>
      <c r="K35" s="26"/>
      <c r="L35" s="27"/>
      <c r="M35" s="26"/>
    </row>
    <row r="36" spans="1:13" s="16" customFormat="1" ht="12.75" x14ac:dyDescent="0.25">
      <c r="A36" s="28"/>
      <c r="B36" s="23"/>
      <c r="C36" s="21"/>
      <c r="D36" s="26"/>
      <c r="E36" s="35"/>
      <c r="F36" s="26"/>
      <c r="G36" s="26"/>
      <c r="H36" s="26"/>
      <c r="I36" s="26"/>
      <c r="J36" s="22"/>
      <c r="K36" s="26"/>
      <c r="L36" s="27"/>
      <c r="M36" s="26"/>
    </row>
    <row r="37" spans="1:13" s="16" customFormat="1" ht="12.75" x14ac:dyDescent="0.25">
      <c r="A37" s="17"/>
      <c r="B37" s="60"/>
      <c r="C37" s="21"/>
      <c r="D37" s="64"/>
      <c r="E37" s="64"/>
      <c r="F37" s="64"/>
      <c r="G37" s="64"/>
      <c r="H37" s="64"/>
      <c r="I37" s="64"/>
      <c r="J37" s="64"/>
      <c r="K37" s="64"/>
      <c r="L37" s="64"/>
      <c r="M37" s="64"/>
    </row>
    <row r="38" spans="1:13" s="16" customFormat="1" ht="12.75" x14ac:dyDescent="0.25">
      <c r="A38" s="17"/>
      <c r="B38" s="23"/>
      <c r="C38" s="21"/>
      <c r="D38" s="26"/>
      <c r="E38" s="35"/>
      <c r="F38" s="26"/>
      <c r="G38" s="26"/>
      <c r="H38" s="26"/>
      <c r="I38" s="26"/>
      <c r="J38" s="22"/>
      <c r="K38" s="26"/>
      <c r="L38" s="27"/>
      <c r="M38" s="26"/>
    </row>
    <row r="39" spans="1:13" s="16" customFormat="1" ht="12.75" x14ac:dyDescent="0.25">
      <c r="A39" s="17"/>
      <c r="B39" s="21"/>
      <c r="C39" s="21"/>
      <c r="D39" s="26"/>
      <c r="E39" s="35"/>
      <c r="F39" s="26"/>
      <c r="G39" s="26"/>
      <c r="H39" s="26"/>
      <c r="I39" s="37"/>
      <c r="J39" s="22"/>
      <c r="K39" s="37"/>
      <c r="L39" s="38"/>
      <c r="M39" s="37"/>
    </row>
    <row r="40" spans="1:13" s="16" customFormat="1" ht="12.75" x14ac:dyDescent="0.25">
      <c r="A40" s="17"/>
      <c r="B40" s="21"/>
      <c r="C40" s="21"/>
      <c r="D40" s="26"/>
      <c r="E40" s="35"/>
      <c r="F40" s="26"/>
      <c r="G40" s="26"/>
      <c r="H40" s="26"/>
      <c r="I40" s="37"/>
      <c r="J40" s="22"/>
      <c r="K40" s="37"/>
      <c r="L40" s="38"/>
      <c r="M40" s="37"/>
    </row>
    <row r="41" spans="1:13" s="16" customFormat="1" ht="12.75" x14ac:dyDescent="0.25">
      <c r="A41" s="17"/>
      <c r="B41" s="61"/>
      <c r="C41" s="21"/>
      <c r="D41" s="64"/>
      <c r="E41" s="64"/>
      <c r="F41" s="64"/>
      <c r="G41" s="64"/>
      <c r="H41" s="64"/>
      <c r="I41" s="64"/>
      <c r="J41" s="64"/>
      <c r="K41" s="64">
        <f>SUM(K43:K47)</f>
        <v>0</v>
      </c>
      <c r="L41" s="64">
        <f>SUM(L43:L47)</f>
        <v>0</v>
      </c>
      <c r="M41" s="64">
        <f>SUM(M43:M47)</f>
        <v>0</v>
      </c>
    </row>
    <row r="42" spans="1:13" s="16" customFormat="1" ht="12.75" x14ac:dyDescent="0.25">
      <c r="A42" s="17"/>
      <c r="B42" s="68"/>
      <c r="C42" s="21"/>
      <c r="D42" s="26"/>
      <c r="E42" s="26"/>
      <c r="F42" s="64"/>
      <c r="G42" s="64"/>
      <c r="H42" s="66"/>
      <c r="I42" s="37"/>
      <c r="J42" s="26"/>
      <c r="K42" s="64"/>
      <c r="L42" s="67"/>
      <c r="M42" s="64"/>
    </row>
    <row r="43" spans="1:13" s="16" customFormat="1" ht="12.75" x14ac:dyDescent="0.25">
      <c r="A43" s="17"/>
      <c r="B43" s="39"/>
      <c r="C43" s="21"/>
      <c r="D43" s="26"/>
      <c r="E43" s="35"/>
      <c r="F43" s="26"/>
      <c r="G43" s="26"/>
      <c r="H43" s="36"/>
      <c r="I43" s="37"/>
      <c r="J43" s="22"/>
      <c r="K43" s="37"/>
      <c r="L43" s="38"/>
      <c r="M43" s="37"/>
    </row>
    <row r="44" spans="1:13" s="16" customFormat="1" ht="12.75" x14ac:dyDescent="0.25">
      <c r="A44" s="17"/>
      <c r="B44" s="39"/>
      <c r="C44" s="21"/>
      <c r="D44" s="26"/>
      <c r="E44" s="35"/>
      <c r="F44" s="26"/>
      <c r="G44" s="26"/>
      <c r="H44" s="36"/>
      <c r="I44" s="37"/>
      <c r="J44" s="22"/>
      <c r="K44" s="37"/>
      <c r="L44" s="38"/>
      <c r="M44" s="37"/>
    </row>
    <row r="45" spans="1:13" s="16" customFormat="1" ht="12.75" x14ac:dyDescent="0.25">
      <c r="A45" s="17"/>
      <c r="B45" s="40"/>
      <c r="C45" s="21"/>
      <c r="D45" s="26"/>
      <c r="E45" s="35"/>
      <c r="F45" s="26"/>
      <c r="G45" s="26"/>
      <c r="H45" s="36"/>
      <c r="I45" s="37"/>
      <c r="J45" s="22"/>
      <c r="K45" s="37"/>
      <c r="L45" s="38"/>
      <c r="M45" s="37"/>
    </row>
    <row r="46" spans="1:13" s="16" customFormat="1" ht="12.75" x14ac:dyDescent="0.25">
      <c r="A46" s="17"/>
      <c r="B46" s="40"/>
      <c r="C46" s="21"/>
      <c r="D46" s="26"/>
      <c r="E46" s="35"/>
      <c r="F46" s="26"/>
      <c r="G46" s="26"/>
      <c r="H46" s="36"/>
      <c r="I46" s="37"/>
      <c r="J46" s="22"/>
      <c r="K46" s="37"/>
      <c r="L46" s="38"/>
      <c r="M46" s="37"/>
    </row>
    <row r="47" spans="1:13" s="16" customFormat="1" ht="12.75" x14ac:dyDescent="0.25">
      <c r="A47" s="17"/>
      <c r="B47" s="40"/>
      <c r="C47" s="21"/>
      <c r="D47" s="26"/>
      <c r="E47" s="35"/>
      <c r="F47" s="35"/>
      <c r="G47" s="35"/>
      <c r="H47" s="41"/>
      <c r="I47" s="37"/>
      <c r="J47" s="22"/>
      <c r="K47" s="37"/>
      <c r="L47" s="38"/>
      <c r="M47" s="37"/>
    </row>
    <row r="48" spans="1:13" s="16" customFormat="1" ht="12.75" x14ac:dyDescent="0.25">
      <c r="A48" s="17"/>
      <c r="B48" s="40"/>
      <c r="C48" s="21"/>
      <c r="D48" s="26"/>
      <c r="E48" s="26"/>
      <c r="F48" s="26"/>
      <c r="G48" s="26"/>
      <c r="H48" s="26"/>
      <c r="I48" s="37"/>
      <c r="J48" s="22"/>
      <c r="K48" s="37"/>
      <c r="L48" s="38"/>
      <c r="M48" s="37"/>
    </row>
    <row r="49" spans="1:13" s="16" customFormat="1" ht="12.75" x14ac:dyDescent="0.25">
      <c r="A49" s="17"/>
      <c r="B49" s="39"/>
      <c r="C49" s="21"/>
      <c r="D49" s="26"/>
      <c r="E49" s="26"/>
      <c r="F49" s="26"/>
      <c r="G49" s="26"/>
      <c r="H49" s="26"/>
      <c r="I49" s="37"/>
      <c r="J49" s="22"/>
      <c r="K49" s="37"/>
      <c r="L49" s="38"/>
      <c r="M49" s="37"/>
    </row>
    <row r="50" spans="1:13" s="16" customFormat="1" ht="12.75" x14ac:dyDescent="0.25">
      <c r="A50" s="17"/>
      <c r="B50" s="39"/>
      <c r="C50" s="21"/>
      <c r="D50" s="26"/>
      <c r="E50" s="26"/>
      <c r="F50" s="26"/>
      <c r="G50" s="26"/>
      <c r="H50" s="26"/>
      <c r="I50" s="37"/>
      <c r="J50" s="22"/>
      <c r="K50" s="37"/>
      <c r="L50" s="38"/>
      <c r="M50" s="37"/>
    </row>
    <row r="51" spans="1:13" s="16" customFormat="1" ht="12.75" x14ac:dyDescent="0.25">
      <c r="A51" s="17"/>
      <c r="B51" s="39"/>
      <c r="C51" s="21"/>
      <c r="D51" s="26"/>
      <c r="E51" s="26"/>
      <c r="F51" s="26"/>
      <c r="G51" s="26"/>
      <c r="H51" s="26"/>
      <c r="I51" s="37"/>
      <c r="J51" s="22"/>
      <c r="K51" s="37"/>
      <c r="L51" s="38"/>
      <c r="M51" s="37"/>
    </row>
    <row r="52" spans="1:13" s="16" customFormat="1" ht="12.75" x14ac:dyDescent="0.25">
      <c r="A52" s="17"/>
      <c r="B52" s="40"/>
      <c r="C52" s="21"/>
      <c r="D52" s="26"/>
      <c r="E52" s="26"/>
      <c r="F52" s="26"/>
      <c r="G52" s="26"/>
      <c r="H52" s="26"/>
      <c r="I52" s="37"/>
      <c r="J52" s="22"/>
      <c r="K52" s="37"/>
      <c r="L52" s="38"/>
      <c r="M52" s="37"/>
    </row>
    <row r="53" spans="1:13" s="16" customFormat="1" ht="12.75" x14ac:dyDescent="0.25">
      <c r="A53" s="17"/>
      <c r="B53" s="40"/>
      <c r="C53" s="21"/>
      <c r="D53" s="26"/>
      <c r="E53" s="26"/>
      <c r="F53" s="26"/>
      <c r="G53" s="26"/>
      <c r="H53" s="26"/>
      <c r="I53" s="37"/>
      <c r="J53" s="22"/>
      <c r="K53" s="37"/>
      <c r="L53" s="38"/>
      <c r="M53" s="37"/>
    </row>
    <row r="54" spans="1:13" s="16" customFormat="1" ht="12.75" x14ac:dyDescent="0.25">
      <c r="A54" s="17"/>
      <c r="B54" s="39"/>
      <c r="C54" s="21"/>
      <c r="D54" s="26"/>
      <c r="E54" s="37"/>
      <c r="F54" s="37"/>
      <c r="G54" s="37"/>
      <c r="H54" s="37"/>
      <c r="I54" s="37"/>
      <c r="J54" s="22"/>
      <c r="K54" s="37"/>
      <c r="L54" s="38"/>
      <c r="M54" s="37"/>
    </row>
    <row r="55" spans="1:13" s="16" customFormat="1" ht="12.75" x14ac:dyDescent="0.25">
      <c r="A55" s="17"/>
      <c r="B55" s="42"/>
      <c r="C55" s="21"/>
      <c r="D55" s="37"/>
      <c r="E55" s="37"/>
      <c r="F55" s="37"/>
      <c r="G55" s="37"/>
      <c r="H55" s="37"/>
      <c r="I55" s="37"/>
      <c r="J55" s="22"/>
      <c r="K55" s="37"/>
      <c r="L55" s="38"/>
      <c r="M55" s="37"/>
    </row>
    <row r="56" spans="1:13" ht="12.75" x14ac:dyDescent="0.2">
      <c r="A56" s="43"/>
      <c r="B56" s="44"/>
      <c r="C56" s="45"/>
      <c r="D56" s="46"/>
      <c r="E56" s="46"/>
      <c r="F56" s="46"/>
      <c r="G56" s="46"/>
      <c r="H56" s="46"/>
      <c r="I56" s="47"/>
      <c r="J56" s="48"/>
      <c r="K56" s="46"/>
      <c r="L56" s="49"/>
      <c r="M56" s="50"/>
    </row>
    <row r="57" spans="1:13" ht="13.5" thickBot="1" x14ac:dyDescent="0.25">
      <c r="A57" s="51"/>
      <c r="B57" s="52" t="s">
        <v>15</v>
      </c>
      <c r="C57" s="51"/>
      <c r="D57" s="53">
        <f>+D8+D21</f>
        <v>26396611.289999999</v>
      </c>
      <c r="E57" s="53">
        <f t="shared" ref="E57:M57" si="10">+E8+E21</f>
        <v>25465351.669999998</v>
      </c>
      <c r="F57" s="53">
        <f t="shared" si="10"/>
        <v>693194.82</v>
      </c>
      <c r="G57" s="53">
        <f t="shared" si="10"/>
        <v>133117.37</v>
      </c>
      <c r="H57" s="53">
        <f t="shared" si="10"/>
        <v>115306.56</v>
      </c>
      <c r="I57" s="53">
        <f t="shared" si="10"/>
        <v>17706200.18</v>
      </c>
      <c r="J57" s="53">
        <f t="shared" si="10"/>
        <v>15989996.98</v>
      </c>
      <c r="K57" s="53">
        <f t="shared" si="10"/>
        <v>690395.08000000007</v>
      </c>
      <c r="L57" s="53">
        <f t="shared" si="10"/>
        <v>910501.56</v>
      </c>
      <c r="M57" s="53">
        <f t="shared" si="10"/>
        <v>115306.56</v>
      </c>
    </row>
    <row r="58" spans="1:13" ht="15.75" thickTop="1" x14ac:dyDescent="0.25"/>
  </sheetData>
  <mergeCells count="5">
    <mergeCell ref="B1:M1"/>
    <mergeCell ref="B2:L2"/>
    <mergeCell ref="L4:M4"/>
    <mergeCell ref="D6:H6"/>
    <mergeCell ref="I6:M6"/>
  </mergeCells>
  <printOptions horizontalCentered="1"/>
  <pageMargins left="0" right="0" top="0.59055118110236227" bottom="0" header="0.31496062992125984" footer="0.31496062992125984"/>
  <pageSetup scale="55" orientation="landscape" r:id="rId1"/>
  <ignoredErrors>
    <ignoredError sqref="D40 D9" unlockedFormula="1"/>
    <ignoredError sqref="E9:M9 K43:M51" formula="1"/>
    <ignoredError sqref="F40:M40 E40 K41:M41"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17</vt:lpstr>
      <vt:lpstr>'Anexo 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Anonymous _26</cp:lastModifiedBy>
  <cp:lastPrinted>2018-10-11T18:12:35Z</cp:lastPrinted>
  <dcterms:created xsi:type="dcterms:W3CDTF">2016-08-17T18:07:37Z</dcterms:created>
  <dcterms:modified xsi:type="dcterms:W3CDTF">2018-10-25T16:46:55Z</dcterms:modified>
</cp:coreProperties>
</file>